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pvsch-my.sharepoint.com/personal/lionel_saillen_hepvs_ch/Documents/Bureau/Cordes à sauter/"/>
    </mc:Choice>
  </mc:AlternateContent>
  <xr:revisionPtr revIDLastSave="40" documentId="13_ncr:1_{B12DD2C9-EBA8-4733-80A8-86181B03BBAD}" xr6:coauthVersionLast="47" xr6:coauthVersionMax="47" xr10:uidLastSave="{3AAE6DB0-A097-46F9-A6C4-000B83638DB9}"/>
  <bookViews>
    <workbookView xWindow="-108" yWindow="-108" windowWidth="23256" windowHeight="12456" firstSheet="1" activeTab="1" xr2:uid="{2667C274-6BF7-43F0-9197-F4DA12D666F9}"/>
  </bookViews>
  <sheets>
    <sheet name="Versions" sheetId="3" state="hidden" r:id="rId1"/>
    <sheet name="Distances-energie" sheetId="1" r:id="rId2"/>
    <sheet name="Listes" sheetId="2" state="hidden" r:id="rId3"/>
  </sheets>
  <definedNames>
    <definedName name="Lst_cycles">Listes!$A$3:$A$6</definedName>
    <definedName name="Mtx_Cycles.para">Listes!$A$3:$D$6</definedName>
    <definedName name="Val_CO2.pro.kJ.hum">Listes!$C$16</definedName>
    <definedName name="Val_CO2.pro.vkm.voiture">Listes!$C$20</definedName>
    <definedName name="Val_Cycle">'Distances-energie'!$O$11</definedName>
    <definedName name="Val_En.pro.vkm.voiture">Listes!$C$18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5" i="1" l="1"/>
  <c r="K15" i="1"/>
  <c r="L15" i="1"/>
  <c r="M15" i="1"/>
  <c r="J16" i="1"/>
  <c r="K16" i="1"/>
  <c r="L16" i="1"/>
  <c r="M16" i="1"/>
  <c r="J17" i="1"/>
  <c r="K17" i="1"/>
  <c r="L17" i="1"/>
  <c r="M17" i="1"/>
  <c r="J18" i="1"/>
  <c r="K18" i="1"/>
  <c r="L18" i="1"/>
  <c r="M18" i="1"/>
  <c r="J19" i="1"/>
  <c r="K19" i="1"/>
  <c r="L19" i="1"/>
  <c r="M19" i="1"/>
  <c r="J20" i="1"/>
  <c r="K20" i="1"/>
  <c r="L20" i="1"/>
  <c r="M20" i="1"/>
  <c r="J21" i="1"/>
  <c r="K21" i="1"/>
  <c r="L21" i="1"/>
  <c r="M21" i="1"/>
  <c r="J22" i="1"/>
  <c r="K22" i="1"/>
  <c r="L22" i="1"/>
  <c r="M22" i="1"/>
  <c r="J23" i="1"/>
  <c r="K23" i="1"/>
  <c r="L23" i="1"/>
  <c r="M23" i="1"/>
  <c r="J24" i="1"/>
  <c r="K24" i="1"/>
  <c r="L24" i="1"/>
  <c r="M24" i="1"/>
  <c r="J25" i="1"/>
  <c r="K25" i="1"/>
  <c r="L25" i="1"/>
  <c r="M25" i="1"/>
  <c r="J26" i="1"/>
  <c r="K26" i="1"/>
  <c r="L26" i="1"/>
  <c r="M26" i="1"/>
  <c r="J27" i="1"/>
  <c r="K27" i="1"/>
  <c r="L27" i="1"/>
  <c r="M27" i="1"/>
  <c r="J28" i="1"/>
  <c r="K28" i="1"/>
  <c r="L28" i="1"/>
  <c r="M28" i="1"/>
  <c r="J29" i="1"/>
  <c r="K29" i="1"/>
  <c r="L29" i="1"/>
  <c r="M29" i="1"/>
  <c r="J30" i="1"/>
  <c r="K30" i="1"/>
  <c r="L30" i="1"/>
  <c r="M30" i="1"/>
  <c r="J31" i="1"/>
  <c r="K31" i="1"/>
  <c r="L31" i="1"/>
  <c r="M31" i="1"/>
  <c r="J32" i="1"/>
  <c r="K32" i="1"/>
  <c r="L32" i="1"/>
  <c r="M32" i="1"/>
  <c r="J33" i="1"/>
  <c r="K33" i="1"/>
  <c r="L33" i="1"/>
  <c r="M33" i="1"/>
  <c r="J34" i="1"/>
  <c r="K34" i="1"/>
  <c r="L34" i="1"/>
  <c r="M34" i="1"/>
  <c r="J35" i="1"/>
  <c r="K35" i="1"/>
  <c r="L35" i="1"/>
  <c r="M35" i="1"/>
  <c r="J36" i="1"/>
  <c r="K36" i="1"/>
  <c r="L36" i="1"/>
  <c r="M36" i="1"/>
  <c r="J37" i="1"/>
  <c r="K37" i="1"/>
  <c r="L37" i="1"/>
  <c r="M37" i="1"/>
  <c r="J38" i="1"/>
  <c r="K38" i="1"/>
  <c r="L38" i="1"/>
  <c r="M38" i="1"/>
  <c r="J39" i="1"/>
  <c r="K39" i="1"/>
  <c r="L39" i="1"/>
  <c r="M39" i="1"/>
  <c r="J40" i="1"/>
  <c r="K40" i="1"/>
  <c r="L40" i="1"/>
  <c r="M40" i="1"/>
  <c r="J41" i="1"/>
  <c r="K41" i="1"/>
  <c r="L41" i="1"/>
  <c r="M41" i="1"/>
  <c r="J42" i="1"/>
  <c r="K42" i="1"/>
  <c r="L42" i="1"/>
  <c r="M42" i="1"/>
  <c r="J43" i="1"/>
  <c r="K43" i="1"/>
  <c r="L43" i="1"/>
  <c r="M43" i="1"/>
  <c r="J44" i="1"/>
  <c r="K44" i="1"/>
  <c r="L44" i="1"/>
  <c r="M44" i="1"/>
  <c r="J45" i="1"/>
  <c r="K45" i="1"/>
  <c r="L45" i="1"/>
  <c r="M45" i="1"/>
  <c r="J46" i="1"/>
  <c r="K46" i="1"/>
  <c r="L46" i="1"/>
  <c r="M46" i="1"/>
  <c r="J47" i="1"/>
  <c r="K47" i="1"/>
  <c r="L47" i="1"/>
  <c r="M47" i="1"/>
  <c r="J48" i="1"/>
  <c r="K48" i="1"/>
  <c r="L48" i="1"/>
  <c r="M48" i="1"/>
  <c r="J49" i="1"/>
  <c r="K49" i="1"/>
  <c r="L49" i="1"/>
  <c r="M49" i="1"/>
  <c r="J50" i="1"/>
  <c r="K50" i="1"/>
  <c r="L50" i="1"/>
  <c r="M50" i="1"/>
  <c r="J51" i="1"/>
  <c r="K51" i="1"/>
  <c r="L51" i="1"/>
  <c r="M51" i="1"/>
  <c r="J52" i="1"/>
  <c r="K52" i="1"/>
  <c r="L52" i="1"/>
  <c r="M52" i="1"/>
  <c r="J53" i="1"/>
  <c r="K53" i="1"/>
  <c r="L53" i="1"/>
  <c r="M53" i="1"/>
  <c r="J54" i="1"/>
  <c r="K54" i="1"/>
  <c r="L54" i="1"/>
  <c r="M54" i="1"/>
  <c r="J55" i="1"/>
  <c r="K55" i="1"/>
  <c r="L55" i="1"/>
  <c r="M55" i="1"/>
  <c r="J56" i="1"/>
  <c r="K56" i="1"/>
  <c r="L56" i="1"/>
  <c r="M56" i="1"/>
  <c r="J57" i="1"/>
  <c r="K57" i="1"/>
  <c r="L57" i="1"/>
  <c r="M57" i="1"/>
  <c r="J58" i="1"/>
  <c r="K58" i="1"/>
  <c r="L58" i="1"/>
  <c r="M58" i="1"/>
  <c r="J59" i="1"/>
  <c r="K59" i="1"/>
  <c r="L59" i="1"/>
  <c r="M59" i="1"/>
  <c r="J60" i="1"/>
  <c r="K60" i="1"/>
  <c r="L60" i="1"/>
  <c r="M60" i="1"/>
  <c r="J61" i="1"/>
  <c r="K61" i="1"/>
  <c r="L61" i="1"/>
  <c r="M61" i="1"/>
  <c r="J62" i="1"/>
  <c r="K62" i="1"/>
  <c r="L62" i="1"/>
  <c r="M62" i="1"/>
  <c r="J63" i="1"/>
  <c r="K63" i="1"/>
  <c r="L63" i="1"/>
  <c r="M63" i="1"/>
  <c r="J64" i="1"/>
  <c r="K64" i="1"/>
  <c r="L64" i="1"/>
  <c r="M64" i="1"/>
  <c r="J65" i="1"/>
  <c r="K65" i="1"/>
  <c r="L65" i="1"/>
  <c r="M65" i="1"/>
  <c r="J66" i="1"/>
  <c r="K66" i="1"/>
  <c r="L66" i="1"/>
  <c r="M66" i="1"/>
  <c r="J67" i="1"/>
  <c r="K67" i="1"/>
  <c r="L67" i="1"/>
  <c r="M67" i="1"/>
  <c r="J68" i="1"/>
  <c r="K68" i="1"/>
  <c r="L68" i="1"/>
  <c r="M68" i="1"/>
  <c r="J69" i="1"/>
  <c r="K69" i="1"/>
  <c r="L69" i="1"/>
  <c r="M69" i="1"/>
  <c r="J70" i="1"/>
  <c r="K70" i="1"/>
  <c r="L70" i="1"/>
  <c r="M70" i="1"/>
  <c r="J71" i="1"/>
  <c r="K71" i="1"/>
  <c r="L71" i="1"/>
  <c r="M71" i="1"/>
  <c r="J72" i="1"/>
  <c r="K72" i="1"/>
  <c r="L72" i="1"/>
  <c r="M72" i="1"/>
  <c r="J73" i="1"/>
  <c r="K73" i="1"/>
  <c r="L73" i="1"/>
  <c r="M73" i="1"/>
  <c r="J74" i="1"/>
  <c r="K74" i="1"/>
  <c r="L74" i="1"/>
  <c r="M74" i="1"/>
  <c r="J75" i="1"/>
  <c r="K75" i="1"/>
  <c r="L75" i="1"/>
  <c r="M75" i="1"/>
  <c r="J76" i="1"/>
  <c r="K76" i="1"/>
  <c r="L76" i="1"/>
  <c r="M76" i="1"/>
  <c r="J77" i="1"/>
  <c r="K77" i="1"/>
  <c r="L77" i="1"/>
  <c r="M77" i="1"/>
  <c r="J78" i="1"/>
  <c r="K78" i="1"/>
  <c r="L78" i="1"/>
  <c r="M78" i="1"/>
  <c r="J79" i="1"/>
  <c r="K79" i="1"/>
  <c r="L79" i="1"/>
  <c r="M79" i="1"/>
  <c r="J80" i="1"/>
  <c r="K80" i="1"/>
  <c r="L80" i="1"/>
  <c r="M80" i="1"/>
  <c r="J81" i="1"/>
  <c r="K81" i="1"/>
  <c r="L81" i="1"/>
  <c r="M81" i="1"/>
  <c r="J82" i="1"/>
  <c r="K82" i="1"/>
  <c r="L82" i="1"/>
  <c r="M82" i="1"/>
  <c r="J83" i="1"/>
  <c r="K83" i="1"/>
  <c r="L83" i="1"/>
  <c r="M83" i="1"/>
  <c r="J84" i="1"/>
  <c r="K84" i="1"/>
  <c r="L84" i="1"/>
  <c r="M84" i="1"/>
  <c r="J85" i="1"/>
  <c r="K85" i="1"/>
  <c r="L85" i="1"/>
  <c r="M85" i="1"/>
  <c r="J86" i="1"/>
  <c r="K86" i="1"/>
  <c r="L86" i="1"/>
  <c r="M86" i="1"/>
  <c r="J87" i="1"/>
  <c r="K87" i="1"/>
  <c r="L87" i="1"/>
  <c r="M87" i="1"/>
  <c r="J88" i="1"/>
  <c r="K88" i="1"/>
  <c r="L88" i="1"/>
  <c r="M88" i="1"/>
  <c r="J89" i="1"/>
  <c r="K89" i="1"/>
  <c r="L89" i="1"/>
  <c r="M89" i="1"/>
  <c r="J90" i="1"/>
  <c r="K90" i="1"/>
  <c r="L90" i="1"/>
  <c r="M90" i="1"/>
  <c r="J91" i="1"/>
  <c r="K91" i="1"/>
  <c r="L91" i="1"/>
  <c r="M91" i="1"/>
  <c r="J92" i="1"/>
  <c r="K92" i="1"/>
  <c r="L92" i="1"/>
  <c r="M92" i="1"/>
  <c r="J93" i="1"/>
  <c r="K93" i="1"/>
  <c r="L93" i="1"/>
  <c r="M93" i="1"/>
  <c r="J94" i="1"/>
  <c r="K94" i="1"/>
  <c r="L94" i="1"/>
  <c r="M94" i="1"/>
  <c r="J95" i="1"/>
  <c r="K95" i="1"/>
  <c r="L95" i="1"/>
  <c r="M95" i="1"/>
  <c r="J96" i="1"/>
  <c r="K96" i="1"/>
  <c r="L96" i="1"/>
  <c r="M96" i="1"/>
  <c r="J97" i="1"/>
  <c r="K97" i="1"/>
  <c r="L97" i="1"/>
  <c r="M97" i="1"/>
  <c r="J98" i="1"/>
  <c r="K98" i="1"/>
  <c r="L98" i="1"/>
  <c r="M98" i="1"/>
  <c r="J99" i="1"/>
  <c r="K99" i="1"/>
  <c r="L99" i="1"/>
  <c r="M99" i="1"/>
  <c r="J100" i="1"/>
  <c r="K100" i="1"/>
  <c r="L100" i="1"/>
  <c r="M100" i="1"/>
  <c r="J101" i="1"/>
  <c r="K101" i="1"/>
  <c r="L101" i="1"/>
  <c r="M101" i="1"/>
  <c r="J102" i="1"/>
  <c r="K102" i="1"/>
  <c r="L102" i="1"/>
  <c r="M102" i="1"/>
  <c r="J103" i="1"/>
  <c r="K103" i="1"/>
  <c r="L103" i="1"/>
  <c r="M103" i="1"/>
  <c r="J104" i="1"/>
  <c r="K104" i="1"/>
  <c r="L104" i="1"/>
  <c r="M104" i="1"/>
  <c r="J105" i="1"/>
  <c r="K105" i="1"/>
  <c r="L105" i="1"/>
  <c r="M105" i="1"/>
  <c r="J106" i="1"/>
  <c r="K106" i="1"/>
  <c r="L106" i="1"/>
  <c r="M106" i="1"/>
  <c r="J107" i="1"/>
  <c r="K107" i="1"/>
  <c r="L107" i="1"/>
  <c r="M107" i="1"/>
  <c r="J108" i="1"/>
  <c r="K108" i="1"/>
  <c r="L108" i="1"/>
  <c r="M108" i="1"/>
  <c r="J109" i="1"/>
  <c r="K109" i="1"/>
  <c r="L109" i="1"/>
  <c r="M109" i="1"/>
  <c r="J110" i="1"/>
  <c r="K110" i="1"/>
  <c r="L110" i="1"/>
  <c r="M110" i="1"/>
  <c r="J111" i="1"/>
  <c r="K111" i="1"/>
  <c r="L111" i="1"/>
  <c r="M111" i="1"/>
  <c r="J112" i="1"/>
  <c r="K112" i="1"/>
  <c r="L112" i="1"/>
  <c r="M112" i="1"/>
  <c r="J14" i="1"/>
  <c r="K14" i="1"/>
  <c r="L14" i="1"/>
  <c r="M14" i="1"/>
  <c r="M13" i="1"/>
  <c r="L13" i="1"/>
  <c r="K13" i="1"/>
  <c r="J13" i="1"/>
  <c r="U18" i="1"/>
  <c r="U13" i="1"/>
  <c r="T18" i="1"/>
  <c r="T15" i="1"/>
  <c r="U14" i="1"/>
  <c r="U16" i="1" s="1"/>
  <c r="U15" i="1" l="1"/>
  <c r="U17" i="1" s="1"/>
  <c r="V16" i="1" l="1"/>
  <c r="V18" i="1"/>
  <c r="C18" i="2"/>
  <c r="C20" i="2"/>
  <c r="M10" i="1" l="1"/>
  <c r="L10" i="1"/>
  <c r="C16" i="2"/>
  <c r="C15" i="2"/>
  <c r="C14" i="2"/>
  <c r="C12" i="2"/>
  <c r="T14" i="1"/>
  <c r="S14" i="1"/>
  <c r="S16" i="1" s="1"/>
  <c r="S18" i="1" s="1"/>
  <c r="R14" i="1"/>
  <c r="R16" i="1" s="1"/>
  <c r="R18" i="1" s="1"/>
  <c r="Q14" i="1"/>
  <c r="Q16" i="1" s="1"/>
  <c r="Q18" i="1" s="1"/>
  <c r="P14" i="1"/>
  <c r="T17" i="1" l="1"/>
  <c r="T16" i="1"/>
  <c r="P15" i="1"/>
  <c r="P17" i="1" s="1"/>
  <c r="P16" i="1"/>
  <c r="S15" i="1"/>
  <c r="S17" i="1" s="1"/>
  <c r="R15" i="1"/>
  <c r="R17" i="1" s="1"/>
  <c r="Q15" i="1"/>
  <c r="Q17" i="1" s="1"/>
  <c r="P18" i="1" l="1"/>
  <c r="J10" i="1" l="1"/>
  <c r="K10" i="1" l="1"/>
</calcChain>
</file>

<file path=xl/sharedStrings.xml><?xml version="1.0" encoding="utf-8"?>
<sst xmlns="http://schemas.openxmlformats.org/spreadsheetml/2006/main" count="101" uniqueCount="87">
  <si>
    <t>Etablissement</t>
  </si>
  <si>
    <t>Classe</t>
  </si>
  <si>
    <t>Nombre d'élève</t>
  </si>
  <si>
    <t>Téléphone de l'enseignant</t>
  </si>
  <si>
    <t>N°</t>
  </si>
  <si>
    <t>Date</t>
  </si>
  <si>
    <t>Marche</t>
  </si>
  <si>
    <t>Course</t>
  </si>
  <si>
    <t>Vélo</t>
  </si>
  <si>
    <t>Trottinette</t>
  </si>
  <si>
    <t>Natation</t>
  </si>
  <si>
    <t xml:space="preserve">Sources : </t>
  </si>
  <si>
    <t>https://www.health.harvard.edu/</t>
  </si>
  <si>
    <t>Cycle 1</t>
  </si>
  <si>
    <t>Cycle 2</t>
  </si>
  <si>
    <t>Cycle</t>
  </si>
  <si>
    <t>Secondaire 2</t>
  </si>
  <si>
    <t>Cycle 3</t>
  </si>
  <si>
    <t>4-8ans</t>
  </si>
  <si>
    <t>8-12ans</t>
  </si>
  <si>
    <t>12-15ans</t>
  </si>
  <si>
    <t>15-20ans (collèges, EPP, Ecole de commerce)</t>
  </si>
  <si>
    <t>Âges</t>
  </si>
  <si>
    <t>Poids [kg]</t>
  </si>
  <si>
    <t>Taille [cm]</t>
  </si>
  <si>
    <t>Vitesse [km/h]</t>
  </si>
  <si>
    <t>Energie spécifique [kcal/(km*kg)]</t>
  </si>
  <si>
    <t>Energie spécifique [kJ/(km*kg)]</t>
  </si>
  <si>
    <t>Puissance spécifique [W/kg]</t>
  </si>
  <si>
    <t>Puissance [W]</t>
  </si>
  <si>
    <t>https://www.regivia.com/</t>
  </si>
  <si>
    <t>https://athlete-endurance.com/</t>
  </si>
  <si>
    <t>Energie et CO2 (humain)</t>
  </si>
  <si>
    <t>Energie et CO2 (voiture)</t>
  </si>
  <si>
    <t>CO2 [gCO2/km]</t>
  </si>
  <si>
    <t>[gCO2]</t>
  </si>
  <si>
    <t>Paramètres</t>
  </si>
  <si>
    <t>Emissions spécifiques CO2 (humain)</t>
  </si>
  <si>
    <t>[gCO2/kJ]</t>
  </si>
  <si>
    <t>[LiterCO2/h/100W]</t>
  </si>
  <si>
    <t>[gCO2/Wh]</t>
  </si>
  <si>
    <t>[LiterCO2/Wh]</t>
  </si>
  <si>
    <t>CO2</t>
  </si>
  <si>
    <t>[gCO2/22.4Liter]</t>
  </si>
  <si>
    <t>[gCO2/Liter]</t>
  </si>
  <si>
    <t>Energie (voiture)</t>
  </si>
  <si>
    <t>Emissions CO2 (voiture)</t>
  </si>
  <si>
    <t>[gCO2/pkm, 1.6p]</t>
  </si>
  <si>
    <t>[gCO2/vkm]</t>
  </si>
  <si>
    <t>[MJeq/pkm, 1.6p, nur Betrieb]</t>
  </si>
  <si>
    <t>[MJeq/vkm]</t>
  </si>
  <si>
    <t>pour comparaison</t>
  </si>
  <si>
    <t>https://enbau-online.ch/</t>
  </si>
  <si>
    <t>https://www.mobitool.ch/</t>
  </si>
  <si>
    <t>Remarques:</t>
  </si>
  <si>
    <t>- Pour la marche et la course, les dépenses énergétiques par mètre parcouru ne dépendent que très peu de la vitesse.</t>
  </si>
  <si>
    <t>- Pour le vélo, la trotinette et la natation, les dépenses énergétiques par mètre parcouru dépendent de la vitesse. Les valeurs ci-dessus ne sont donc valables que pour les vitesses indiquées.</t>
  </si>
  <si>
    <t>- Les dépenses énergétiques et les émissions de CO2 dépendent du poids (voir de la taille). Les résultats sont calculés pour un poids moyen par cycle scolaire.</t>
  </si>
  <si>
    <t>- Le CO2 émis par la respiration est en fait "neutre". Il provient de sources biogéniques (alimentation) et la même quantité de CO2 est réabsorbée par la végétation.</t>
  </si>
  <si>
    <t>- Les résultats obtenus sont à considérer comme des approximations.</t>
  </si>
  <si>
    <t>Total:</t>
  </si>
  <si>
    <t>Energie [kWh/km]</t>
  </si>
  <si>
    <t>[kWh]</t>
  </si>
  <si>
    <t>- Sous "énergie (humain)", il s'agit de l'énergie dépensée. L'énergie mécanique fournie par la personne correspond à environ 25% de cette valeur. L'énergie électrique que cette personne pourrait fournir sur un vélo d'appartement doté d'une dynamo est encore un peu plus faible (environ 20% de l'énegie dépensée par la personne) à cause des pertes.</t>
  </si>
  <si>
    <t>Trottinette / skateboard</t>
  </si>
  <si>
    <t>Estimations personnelles (Silvio Borella, Sion/Berne, Dr physicien, chef de projet "énergie, CO2 et environnement" à Neosys SA)</t>
  </si>
  <si>
    <t>- Voiture: Pour comparaison, dépenses énergétiques et émissions de CO2 pour la même distance parcourue par une voiture (moyenne suisse).</t>
  </si>
  <si>
    <t>Nom et prénom du titulaire</t>
  </si>
  <si>
    <t>Saut corde</t>
  </si>
  <si>
    <r>
      <t>Saut corde</t>
    </r>
    <r>
      <rPr>
        <b/>
        <sz val="11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</si>
  <si>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unités pour saut corde</t>
    </r>
  </si>
  <si>
    <t>[sauts / minute]</t>
  </si>
  <si>
    <t>[kcal/(saut*kg)]</t>
  </si>
  <si>
    <t>[kJ/(saut*kg)]</t>
  </si>
  <si>
    <t>Distance en mètres par sport (resp. nombre de sauts corde)</t>
  </si>
  <si>
    <t>[W/kg]</t>
  </si>
  <si>
    <t>[kWh/1'000 sauts]</t>
  </si>
  <si>
    <t>[gCO2/1'000 sauts]</t>
  </si>
  <si>
    <r>
      <t>Voiture</t>
    </r>
    <r>
      <rPr>
        <b/>
        <sz val="11"/>
        <color rgb="FFFF0000"/>
        <rFont val="Calibri"/>
        <family val="2"/>
        <scheme val="minor"/>
      </rPr>
      <t>**</t>
    </r>
  </si>
  <si>
    <r>
      <rPr>
        <sz val="11"/>
        <color rgb="FFFF0000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 xml:space="preserve"> NB : Pour la comparaison avec la voiture, le nombre de sauts à la corde est traduit en km-équivalent sur la base d'une course à 8km/h.</t>
    </r>
  </si>
  <si>
    <t>Versions</t>
  </si>
  <si>
    <t>Version</t>
  </si>
  <si>
    <t>Changements v1 --&gt; v2 :</t>
  </si>
  <si>
    <t>Ajout saut à la corde</t>
  </si>
  <si>
    <t>Defayes Fabien</t>
  </si>
  <si>
    <t>ECCG Monthey</t>
  </si>
  <si>
    <t>A12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</si>
</sst>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333333"/>
      <name val="Roboto"/>
    </font>
    <font>
      <i/>
      <sz val="11"/>
      <color rgb="FF92D05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92D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5" xfId="0" applyNumberFormat="1" applyBorder="1" applyProtection="1">
      <protection locked="0"/>
    </xf>
    <xf numFmtId="0" fontId="0" fillId="0" borderId="5" xfId="0" applyBorder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2" fillId="0" borderId="0" xfId="0" applyFont="1"/>
    <xf numFmtId="0" fontId="0" fillId="4" borderId="0" xfId="0" applyFill="1"/>
    <xf numFmtId="0" fontId="5" fillId="4" borderId="0" xfId="0" applyFont="1" applyFill="1" applyAlignment="1">
      <alignment vertical="center" wrapText="1"/>
    </xf>
    <xf numFmtId="164" fontId="6" fillId="0" borderId="0" xfId="0" applyNumberFormat="1" applyFont="1"/>
    <xf numFmtId="0" fontId="2" fillId="5" borderId="0" xfId="0" applyFont="1" applyFill="1"/>
    <xf numFmtId="0" fontId="1" fillId="6" borderId="5" xfId="0" applyFont="1" applyFill="1" applyBorder="1" applyProtection="1">
      <protection locked="0"/>
    </xf>
    <xf numFmtId="0" fontId="1" fillId="6" borderId="5" xfId="0" applyFont="1" applyFill="1" applyBorder="1" applyAlignment="1">
      <alignment horizontal="center" vertical="center"/>
    </xf>
    <xf numFmtId="0" fontId="0" fillId="0" borderId="5" xfId="0" applyBorder="1"/>
    <xf numFmtId="0" fontId="2" fillId="3" borderId="4" xfId="0" applyFont="1" applyFill="1" applyBorder="1"/>
    <xf numFmtId="164" fontId="6" fillId="0" borderId="5" xfId="0" applyNumberFormat="1" applyFont="1" applyBorder="1"/>
    <xf numFmtId="0" fontId="10" fillId="0" borderId="0" xfId="0" applyFont="1"/>
    <xf numFmtId="0" fontId="8" fillId="0" borderId="0" xfId="0" applyFont="1"/>
    <xf numFmtId="3" fontId="0" fillId="0" borderId="5" xfId="0" applyNumberFormat="1" applyBorder="1" applyProtection="1">
      <protection locked="0"/>
    </xf>
    <xf numFmtId="3" fontId="9" fillId="0" borderId="5" xfId="0" applyNumberFormat="1" applyFont="1" applyBorder="1" applyAlignment="1">
      <alignment horizontal="center" vertical="center"/>
    </xf>
    <xf numFmtId="0" fontId="0" fillId="0" borderId="0" xfId="0" quotePrefix="1" applyAlignment="1">
      <alignment horizontal="left"/>
    </xf>
    <xf numFmtId="0" fontId="2" fillId="0" borderId="7" xfId="0" applyFont="1" applyBorder="1" applyAlignment="1" applyProtection="1">
      <alignment horizontal="right"/>
      <protection locked="0"/>
    </xf>
    <xf numFmtId="3" fontId="9" fillId="0" borderId="8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/>
      <protection locked="0"/>
    </xf>
    <xf numFmtId="165" fontId="9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2" fontId="6" fillId="0" borderId="5" xfId="0" applyNumberFormat="1" applyFont="1" applyBorder="1"/>
    <xf numFmtId="166" fontId="6" fillId="0" borderId="5" xfId="0" applyNumberFormat="1" applyFont="1" applyBorder="1"/>
    <xf numFmtId="164" fontId="6" fillId="7" borderId="5" xfId="0" applyNumberFormat="1" applyFont="1" applyFill="1" applyBorder="1"/>
    <xf numFmtId="2" fontId="6" fillId="7" borderId="5" xfId="0" applyNumberFormat="1" applyFont="1" applyFill="1" applyBorder="1"/>
    <xf numFmtId="0" fontId="13" fillId="0" borderId="0" xfId="0" applyFont="1"/>
    <xf numFmtId="14" fontId="0" fillId="0" borderId="0" xfId="0" applyNumberFormat="1"/>
    <xf numFmtId="0" fontId="14" fillId="0" borderId="5" xfId="0" applyFont="1" applyBorder="1"/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 applyProtection="1">
      <alignment horizontal="center"/>
      <protection locked="0"/>
    </xf>
    <xf numFmtId="0" fontId="3" fillId="0" borderId="2" xfId="1" applyBorder="1" applyAlignment="1">
      <alignment horizontal="left"/>
    </xf>
    <xf numFmtId="0" fontId="7" fillId="0" borderId="2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3" fillId="0" borderId="3" xfId="1" applyBorder="1" applyAlignment="1">
      <alignment horizontal="left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top" wrapText="1"/>
    </xf>
    <xf numFmtId="0" fontId="7" fillId="0" borderId="11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0" fontId="7" fillId="0" borderId="12" xfId="1" applyFont="1" applyBorder="1" applyAlignment="1">
      <alignment horizontal="left" vertical="top" wrapText="1"/>
    </xf>
    <xf numFmtId="0" fontId="7" fillId="0" borderId="13" xfId="1" applyFont="1" applyBorder="1" applyAlignment="1">
      <alignment horizontal="left" vertical="top" wrapText="1"/>
    </xf>
    <xf numFmtId="0" fontId="7" fillId="0" borderId="14" xfId="1" applyFont="1" applyBorder="1" applyAlignment="1">
      <alignment horizontal="left" vertical="top" wrapText="1"/>
    </xf>
    <xf numFmtId="0" fontId="7" fillId="0" borderId="15" xfId="1" applyFont="1" applyBorder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142876</xdr:colOff>
      <xdr:row>24</xdr:row>
      <xdr:rowOff>28575</xdr:rowOff>
    </xdr:from>
    <xdr:to>
      <xdr:col>21</xdr:col>
      <xdr:colOff>898628</xdr:colOff>
      <xdr:row>27</xdr:row>
      <xdr:rowOff>131216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C37A7E7-6011-6829-1D16-6FEAA50A0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1" y="4657725"/>
          <a:ext cx="755752" cy="674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athlete-endurance.com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regivia.com/" TargetMode="External"/><Relationship Id="rId1" Type="http://schemas.openxmlformats.org/officeDocument/2006/relationships/hyperlink" Target="https://www.health.harvard.ed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mobitool.ch/" TargetMode="External"/><Relationship Id="rId4" Type="http://schemas.openxmlformats.org/officeDocument/2006/relationships/hyperlink" Target="https://enbau-online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52876-0A6B-4D8C-A26B-57EA0D880166}">
  <dimension ref="A1:B7"/>
  <sheetViews>
    <sheetView workbookViewId="0">
      <selection activeCell="B8" sqref="B8"/>
    </sheetView>
  </sheetViews>
  <sheetFormatPr baseColWidth="10" defaultRowHeight="14.4" x14ac:dyDescent="0.3"/>
  <sheetData>
    <row r="1" spans="1:2" ht="18" x14ac:dyDescent="0.35">
      <c r="A1" s="34" t="s">
        <v>80</v>
      </c>
    </row>
    <row r="3" spans="1:2" x14ac:dyDescent="0.3">
      <c r="A3" t="s">
        <v>81</v>
      </c>
      <c r="B3">
        <v>2</v>
      </c>
    </row>
    <row r="4" spans="1:2" x14ac:dyDescent="0.3">
      <c r="A4" t="s">
        <v>5</v>
      </c>
      <c r="B4" s="35">
        <v>46082</v>
      </c>
    </row>
    <row r="6" spans="1:2" x14ac:dyDescent="0.3">
      <c r="A6" t="s">
        <v>82</v>
      </c>
    </row>
    <row r="7" spans="1:2" x14ac:dyDescent="0.3">
      <c r="B7" t="s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5A9FF-63B3-443D-9025-AECB511CF50A}">
  <dimension ref="B3:X112"/>
  <sheetViews>
    <sheetView tabSelected="1" workbookViewId="0">
      <selection activeCell="I22" sqref="I22"/>
    </sheetView>
  </sheetViews>
  <sheetFormatPr baseColWidth="10" defaultRowHeight="14.4" x14ac:dyDescent="0.3"/>
  <cols>
    <col min="2" max="2" width="9.88671875" bestFit="1" customWidth="1"/>
    <col min="10" max="11" width="13" style="2" customWidth="1"/>
    <col min="12" max="13" width="13" customWidth="1"/>
    <col min="14" max="14" width="5.6640625" customWidth="1"/>
    <col min="15" max="15" width="30.33203125" customWidth="1"/>
    <col min="16" max="18" width="10.6640625" style="1" customWidth="1"/>
    <col min="19" max="19" width="22.109375" style="1" customWidth="1"/>
    <col min="20" max="21" width="10.6640625" style="1" customWidth="1"/>
    <col min="22" max="22" width="15.88671875" style="1" customWidth="1"/>
    <col min="23" max="23" width="1.6640625" customWidth="1"/>
    <col min="24" max="24" width="16.33203125" customWidth="1"/>
  </cols>
  <sheetData>
    <row r="3" spans="2:24" ht="15.6" customHeight="1" x14ac:dyDescent="0.3">
      <c r="B3" s="43" t="s">
        <v>67</v>
      </c>
      <c r="C3" s="44"/>
      <c r="D3" s="44"/>
      <c r="E3" s="44"/>
      <c r="F3" s="45"/>
      <c r="G3" s="40" t="s">
        <v>84</v>
      </c>
      <c r="H3" s="41"/>
      <c r="I3" s="41"/>
      <c r="J3" s="41"/>
      <c r="K3" s="42"/>
    </row>
    <row r="4" spans="2:24" ht="15.6" x14ac:dyDescent="0.3">
      <c r="B4" s="37" t="s">
        <v>3</v>
      </c>
      <c r="C4" s="38"/>
      <c r="D4" s="38"/>
      <c r="E4" s="38"/>
      <c r="F4" s="39"/>
      <c r="G4" s="40"/>
      <c r="H4" s="41"/>
      <c r="I4" s="41"/>
      <c r="J4" s="41"/>
      <c r="K4" s="42"/>
    </row>
    <row r="5" spans="2:24" ht="15.6" x14ac:dyDescent="0.3">
      <c r="B5" s="37" t="s">
        <v>0</v>
      </c>
      <c r="C5" s="38"/>
      <c r="D5" s="38"/>
      <c r="E5" s="38"/>
      <c r="F5" s="39"/>
      <c r="G5" s="40" t="s">
        <v>85</v>
      </c>
      <c r="H5" s="41"/>
      <c r="I5" s="41"/>
      <c r="J5" s="41"/>
      <c r="K5" s="42"/>
    </row>
    <row r="6" spans="2:24" ht="15.6" x14ac:dyDescent="0.3">
      <c r="B6" s="37" t="s">
        <v>1</v>
      </c>
      <c r="C6" s="38"/>
      <c r="D6" s="38"/>
      <c r="E6" s="38"/>
      <c r="F6" s="39"/>
      <c r="G6" s="40" t="s">
        <v>86</v>
      </c>
      <c r="H6" s="41"/>
      <c r="I6" s="41"/>
      <c r="J6" s="41"/>
      <c r="K6" s="42"/>
    </row>
    <row r="7" spans="2:24" ht="15.6" x14ac:dyDescent="0.3">
      <c r="B7" s="37" t="s">
        <v>2</v>
      </c>
      <c r="C7" s="38"/>
      <c r="D7" s="38"/>
      <c r="E7" s="38"/>
      <c r="F7" s="39"/>
      <c r="G7" s="40">
        <v>25</v>
      </c>
      <c r="H7" s="41"/>
      <c r="I7" s="41"/>
      <c r="J7" s="41"/>
      <c r="K7" s="42"/>
    </row>
    <row r="9" spans="2:24" ht="15" thickBot="1" x14ac:dyDescent="0.35">
      <c r="X9" t="s">
        <v>79</v>
      </c>
    </row>
    <row r="10" spans="2:24" s="2" customFormat="1" ht="15" thickBot="1" x14ac:dyDescent="0.35">
      <c r="B10" s="5"/>
      <c r="C10" s="5"/>
      <c r="D10" s="6"/>
      <c r="E10" s="6"/>
      <c r="F10" s="6"/>
      <c r="G10" s="6"/>
      <c r="H10" s="6"/>
      <c r="I10" s="22" t="s">
        <v>60</v>
      </c>
      <c r="J10" s="28">
        <f>SUM(J13:J112)</f>
        <v>2.0776148148148148</v>
      </c>
      <c r="K10" s="23">
        <f t="shared" ref="K10:M10" si="0">SUM(K13:K112)</f>
        <v>652.9646560846561</v>
      </c>
      <c r="L10" s="23">
        <f t="shared" si="0"/>
        <v>36.977777777777789</v>
      </c>
      <c r="M10" s="24">
        <f t="shared" si="0"/>
        <v>10325.333333333336</v>
      </c>
      <c r="N10"/>
      <c r="O10"/>
      <c r="P10" s="1"/>
      <c r="Q10" s="1"/>
      <c r="R10" s="1"/>
      <c r="S10" s="1"/>
      <c r="T10" s="1"/>
      <c r="U10" s="1"/>
      <c r="V10" s="1" t="s">
        <v>51</v>
      </c>
    </row>
    <row r="11" spans="2:24" s="2" customFormat="1" x14ac:dyDescent="0.3">
      <c r="B11" s="6"/>
      <c r="C11" s="6"/>
      <c r="D11" s="46" t="s">
        <v>74</v>
      </c>
      <c r="E11" s="46"/>
      <c r="F11" s="46"/>
      <c r="G11" s="46"/>
      <c r="H11" s="46"/>
      <c r="I11" s="27"/>
      <c r="J11" s="51" t="s">
        <v>32</v>
      </c>
      <c r="K11" s="51"/>
      <c r="L11" s="52" t="s">
        <v>33</v>
      </c>
      <c r="M11" s="52"/>
      <c r="N11"/>
      <c r="O11" s="11" t="s">
        <v>13</v>
      </c>
      <c r="P11" s="15" t="s">
        <v>6</v>
      </c>
      <c r="Q11" s="15" t="s">
        <v>7</v>
      </c>
      <c r="R11" s="15" t="s">
        <v>8</v>
      </c>
      <c r="S11" s="15" t="s">
        <v>64</v>
      </c>
      <c r="T11" s="15" t="s">
        <v>10</v>
      </c>
      <c r="U11" s="15" t="s">
        <v>69</v>
      </c>
      <c r="V11" s="15" t="s">
        <v>78</v>
      </c>
      <c r="X11" s="29" t="s">
        <v>70</v>
      </c>
    </row>
    <row r="12" spans="2:24" s="2" customFormat="1" x14ac:dyDescent="0.3">
      <c r="B12" s="12" t="s">
        <v>4</v>
      </c>
      <c r="C12" s="12" t="s">
        <v>5</v>
      </c>
      <c r="D12" s="12" t="s">
        <v>6</v>
      </c>
      <c r="E12" s="12" t="s">
        <v>7</v>
      </c>
      <c r="F12" s="12" t="s">
        <v>8</v>
      </c>
      <c r="G12" s="12" t="s">
        <v>9</v>
      </c>
      <c r="H12" s="12" t="s">
        <v>10</v>
      </c>
      <c r="I12" s="12" t="s">
        <v>68</v>
      </c>
      <c r="J12" s="13" t="s">
        <v>62</v>
      </c>
      <c r="K12" s="13" t="s">
        <v>35</v>
      </c>
      <c r="L12" s="13" t="s">
        <v>62</v>
      </c>
      <c r="M12" s="13" t="s">
        <v>35</v>
      </c>
      <c r="N12"/>
      <c r="O12" s="14" t="s">
        <v>25</v>
      </c>
      <c r="P12" s="4">
        <v>5</v>
      </c>
      <c r="Q12" s="4">
        <v>8</v>
      </c>
      <c r="R12" s="14">
        <v>20</v>
      </c>
      <c r="S12" s="14">
        <v>12</v>
      </c>
      <c r="T12" s="14">
        <v>1.5</v>
      </c>
      <c r="U12" s="14">
        <v>100</v>
      </c>
      <c r="V12" s="14"/>
      <c r="X12" s="2" t="s">
        <v>71</v>
      </c>
    </row>
    <row r="13" spans="2:24" s="2" customFormat="1" x14ac:dyDescent="0.3">
      <c r="B13" s="4">
        <v>1</v>
      </c>
      <c r="C13" s="3">
        <v>46139</v>
      </c>
      <c r="D13" s="19">
        <v>10000</v>
      </c>
      <c r="E13" s="19"/>
      <c r="F13" s="19">
        <v>20000</v>
      </c>
      <c r="G13" s="19"/>
      <c r="H13" s="19"/>
      <c r="I13" s="19">
        <v>2500</v>
      </c>
      <c r="J13" s="26">
        <f>SUMPRODUCT(D13:I13,P$16:U$16)/1000</f>
        <v>0.48108703703703704</v>
      </c>
      <c r="K13" s="20">
        <f>SUMPRODUCT(D13:I13,P$18:U$18)/1000</f>
        <v>151.19878306878306</v>
      </c>
      <c r="L13" s="25">
        <f>(SUM(D13:H13)/1000+I13/$U$12/60*$Q$12)*$V$16</f>
        <v>23.111111111111118</v>
      </c>
      <c r="M13" s="20">
        <f>(SUM(D13:H13)/1000+I13/$U$12/60*$Q$12)*$V$18</f>
        <v>6453.3333333333348</v>
      </c>
      <c r="N13"/>
      <c r="O13" s="14" t="s">
        <v>26</v>
      </c>
      <c r="P13" s="14">
        <v>0.75</v>
      </c>
      <c r="Q13" s="14">
        <v>1</v>
      </c>
      <c r="R13" s="14">
        <v>0.4</v>
      </c>
      <c r="S13" s="14">
        <v>0.67</v>
      </c>
      <c r="T13" s="14">
        <v>5.5</v>
      </c>
      <c r="U13" s="36">
        <f>Q13*Q12/(U12*60)</f>
        <v>1.3333333333333333E-3</v>
      </c>
      <c r="V13" s="14"/>
      <c r="X13" s="2" t="s">
        <v>72</v>
      </c>
    </row>
    <row r="14" spans="2:24" s="2" customFormat="1" x14ac:dyDescent="0.3">
      <c r="B14" s="4">
        <v>2</v>
      </c>
      <c r="C14" s="3">
        <v>46140</v>
      </c>
      <c r="D14" s="19">
        <v>10000</v>
      </c>
      <c r="E14" s="19"/>
      <c r="F14" s="19"/>
      <c r="G14" s="19"/>
      <c r="H14" s="19"/>
      <c r="I14" s="19"/>
      <c r="J14" s="26">
        <f>SUMPRODUCT(D14:I14,P$16:U$16)/1000</f>
        <v>0.19158333333333333</v>
      </c>
      <c r="K14" s="20">
        <f>SUMPRODUCT(D14:I14,P$18:U$18)/1000</f>
        <v>60.211904761904762</v>
      </c>
      <c r="L14" s="25">
        <f>(SUM(D14:H14)/1000+I14/$U$12/60*$Q$12)*$V$16</f>
        <v>6.9333333333333345</v>
      </c>
      <c r="M14" s="20">
        <f>(SUM(D14:H14)/1000+I14/$U$12/60*$Q$12)*$V$18</f>
        <v>1936.0000000000002</v>
      </c>
      <c r="N14"/>
      <c r="O14" s="14" t="s">
        <v>27</v>
      </c>
      <c r="P14" s="16">
        <f>4.18*P13</f>
        <v>3.1349999999999998</v>
      </c>
      <c r="Q14" s="16">
        <f>4.18*Q13</f>
        <v>4.18</v>
      </c>
      <c r="R14" s="16">
        <f t="shared" ref="R14:U14" si="1">4.18*R13</f>
        <v>1.6719999999999999</v>
      </c>
      <c r="S14" s="16">
        <f t="shared" si="1"/>
        <v>2.8005999999999998</v>
      </c>
      <c r="T14" s="16">
        <f t="shared" si="1"/>
        <v>22.99</v>
      </c>
      <c r="U14" s="31">
        <f t="shared" si="1"/>
        <v>5.5733333333333329E-3</v>
      </c>
      <c r="V14" s="16"/>
      <c r="X14" s="2" t="s">
        <v>73</v>
      </c>
    </row>
    <row r="15" spans="2:24" s="2" customFormat="1" x14ac:dyDescent="0.3">
      <c r="B15" s="4">
        <v>3</v>
      </c>
      <c r="C15" s="3">
        <v>46141</v>
      </c>
      <c r="D15" s="19"/>
      <c r="E15" s="19"/>
      <c r="F15" s="19"/>
      <c r="G15" s="19"/>
      <c r="H15" s="19">
        <v>10000</v>
      </c>
      <c r="I15" s="19"/>
      <c r="J15" s="26">
        <f t="shared" ref="J15:J78" si="2">SUMPRODUCT(D15:I15,P$16:U$16)/1000</f>
        <v>1.4049444444444446</v>
      </c>
      <c r="K15" s="20">
        <f t="shared" ref="K15:K78" si="3">SUMPRODUCT(D15:I15,P$18:U$18)/1000</f>
        <v>441.55396825396826</v>
      </c>
      <c r="L15" s="25">
        <f t="shared" ref="L15:L78" si="4">(SUM(D15:H15)/1000+I15/$U$12/60*$Q$12)*$V$16</f>
        <v>6.9333333333333345</v>
      </c>
      <c r="M15" s="20">
        <f t="shared" ref="M15:M78" si="5">(SUM(D15:H15)/1000+I15/$U$12/60*$Q$12)*$V$18</f>
        <v>1936.0000000000002</v>
      </c>
      <c r="N15"/>
      <c r="O15" s="14" t="s">
        <v>28</v>
      </c>
      <c r="P15" s="16">
        <f>P14*P12/3.6</f>
        <v>4.3541666666666661</v>
      </c>
      <c r="Q15" s="16">
        <f t="shared" ref="Q15:S15" si="6">Q14*Q12/3.6</f>
        <v>9.2888888888888879</v>
      </c>
      <c r="R15" s="16">
        <f t="shared" si="6"/>
        <v>9.2888888888888879</v>
      </c>
      <c r="S15" s="16">
        <f t="shared" si="6"/>
        <v>9.3353333333333328</v>
      </c>
      <c r="T15" s="16">
        <f>T14*T12/3.6</f>
        <v>9.5791666666666657</v>
      </c>
      <c r="U15" s="32">
        <f>U14*1000*U12/60</f>
        <v>9.2888888888888896</v>
      </c>
      <c r="V15" s="16"/>
      <c r="X15" s="2" t="s">
        <v>75</v>
      </c>
    </row>
    <row r="16" spans="2:24" s="2" customFormat="1" x14ac:dyDescent="0.3">
      <c r="B16" s="4">
        <v>4</v>
      </c>
      <c r="C16" s="3">
        <v>46142</v>
      </c>
      <c r="D16" s="19"/>
      <c r="E16" s="19"/>
      <c r="F16" s="19"/>
      <c r="G16" s="19"/>
      <c r="H16" s="19"/>
      <c r="I16" s="19"/>
      <c r="J16" s="26">
        <f t="shared" si="2"/>
        <v>0</v>
      </c>
      <c r="K16" s="20">
        <f t="shared" si="3"/>
        <v>0</v>
      </c>
      <c r="L16" s="25">
        <f t="shared" si="4"/>
        <v>0</v>
      </c>
      <c r="M16" s="20">
        <f t="shared" si="5"/>
        <v>0</v>
      </c>
      <c r="N16"/>
      <c r="O16" s="14" t="s">
        <v>61</v>
      </c>
      <c r="P16" s="30">
        <f>P14*VLOOKUP(Val_Cycle,Mtx_Cycles.para,3,FALSE)/3600</f>
        <v>1.9158333333333333E-2</v>
      </c>
      <c r="Q16" s="30">
        <f>Q14*VLOOKUP(Val_Cycle,Mtx_Cycles.para,3,FALSE)/3600</f>
        <v>2.5544444444444443E-2</v>
      </c>
      <c r="R16" s="30">
        <f>R14*VLOOKUP(Val_Cycle,Mtx_Cycles.para,3,FALSE)/3600</f>
        <v>1.0217777777777777E-2</v>
      </c>
      <c r="S16" s="30">
        <f>S14*VLOOKUP(Val_Cycle,Mtx_Cycles.para,3,FALSE)/3600</f>
        <v>1.7114777777777774E-2</v>
      </c>
      <c r="T16" s="30">
        <f>T14*VLOOKUP(Val_Cycle,Mtx_Cycles.para,3,FALSE)/3600</f>
        <v>0.14049444444444445</v>
      </c>
      <c r="U16" s="33">
        <f>U14*VLOOKUP(Val_Cycle,Mtx_Cycles.para,3,FALSE)/3600*1000</f>
        <v>3.4059259259259254E-2</v>
      </c>
      <c r="V16" s="30">
        <f>Val_En.pro.vkm.voiture/3.6</f>
        <v>0.69333333333333347</v>
      </c>
      <c r="X16" s="2" t="s">
        <v>76</v>
      </c>
    </row>
    <row r="17" spans="2:24" s="2" customFormat="1" x14ac:dyDescent="0.3">
      <c r="B17" s="4">
        <v>5</v>
      </c>
      <c r="C17" s="3">
        <v>46143</v>
      </c>
      <c r="D17" s="19"/>
      <c r="E17" s="19"/>
      <c r="F17" s="19"/>
      <c r="G17" s="19"/>
      <c r="H17" s="19"/>
      <c r="I17" s="19"/>
      <c r="J17" s="26">
        <f t="shared" si="2"/>
        <v>0</v>
      </c>
      <c r="K17" s="20">
        <f t="shared" si="3"/>
        <v>0</v>
      </c>
      <c r="L17" s="25">
        <f t="shared" si="4"/>
        <v>0</v>
      </c>
      <c r="M17" s="20">
        <f t="shared" si="5"/>
        <v>0</v>
      </c>
      <c r="N17"/>
      <c r="O17" s="14" t="s">
        <v>29</v>
      </c>
      <c r="P17" s="16">
        <f t="shared" ref="P17:U17" si="7">P15*VLOOKUP(Val_Cycle,Mtx_Cycles.para,3,FALSE)</f>
        <v>95.791666666666657</v>
      </c>
      <c r="Q17" s="16">
        <f t="shared" si="7"/>
        <v>204.35555555555553</v>
      </c>
      <c r="R17" s="16">
        <f t="shared" si="7"/>
        <v>204.35555555555553</v>
      </c>
      <c r="S17" s="16">
        <f t="shared" si="7"/>
        <v>205.37733333333333</v>
      </c>
      <c r="T17" s="16">
        <f t="shared" si="7"/>
        <v>210.74166666666665</v>
      </c>
      <c r="U17" s="16">
        <f t="shared" si="7"/>
        <v>204.35555555555558</v>
      </c>
      <c r="V17" s="16"/>
    </row>
    <row r="18" spans="2:24" s="2" customFormat="1" x14ac:dyDescent="0.3">
      <c r="B18" s="4">
        <v>6</v>
      </c>
      <c r="C18" s="3">
        <v>46146</v>
      </c>
      <c r="D18" s="19"/>
      <c r="E18" s="19"/>
      <c r="F18" s="19"/>
      <c r="G18" s="19"/>
      <c r="H18" s="19"/>
      <c r="I18" s="19"/>
      <c r="J18" s="26">
        <f t="shared" si="2"/>
        <v>0</v>
      </c>
      <c r="K18" s="20">
        <f t="shared" si="3"/>
        <v>0</v>
      </c>
      <c r="L18" s="25">
        <f t="shared" si="4"/>
        <v>0</v>
      </c>
      <c r="M18" s="20">
        <f t="shared" si="5"/>
        <v>0</v>
      </c>
      <c r="N18"/>
      <c r="O18" s="14" t="s">
        <v>34</v>
      </c>
      <c r="P18" s="16">
        <f t="shared" ref="P18:U18" si="8">Val_CO2.pro.kJ.hum*P16*3600</f>
        <v>6.0211904761904762</v>
      </c>
      <c r="Q18" s="16">
        <f t="shared" si="8"/>
        <v>8.0282539682539689</v>
      </c>
      <c r="R18" s="16">
        <f t="shared" si="8"/>
        <v>3.2113015873015871</v>
      </c>
      <c r="S18" s="16">
        <f t="shared" si="8"/>
        <v>5.3789301587301583</v>
      </c>
      <c r="T18" s="16">
        <f t="shared" si="8"/>
        <v>44.155396825396828</v>
      </c>
      <c r="U18" s="16">
        <f t="shared" si="8"/>
        <v>10.704338624338625</v>
      </c>
      <c r="V18" s="16">
        <f>Val_CO2.pro.vkm.voiture</f>
        <v>193.60000000000002</v>
      </c>
      <c r="X18" s="29" t="s">
        <v>77</v>
      </c>
    </row>
    <row r="19" spans="2:24" s="2" customFormat="1" x14ac:dyDescent="0.3">
      <c r="B19" s="4">
        <v>7</v>
      </c>
      <c r="C19" s="3">
        <v>46147</v>
      </c>
      <c r="D19" s="19"/>
      <c r="E19" s="19"/>
      <c r="F19" s="19"/>
      <c r="G19" s="19"/>
      <c r="H19" s="19"/>
      <c r="I19" s="19"/>
      <c r="J19" s="26">
        <f t="shared" si="2"/>
        <v>0</v>
      </c>
      <c r="K19" s="20">
        <f t="shared" si="3"/>
        <v>0</v>
      </c>
      <c r="L19" s="25">
        <f t="shared" si="4"/>
        <v>0</v>
      </c>
      <c r="M19" s="20">
        <f t="shared" si="5"/>
        <v>0</v>
      </c>
      <c r="N19"/>
      <c r="O19" s="7"/>
      <c r="P19" s="10"/>
      <c r="Q19" s="10"/>
      <c r="R19" s="10"/>
      <c r="S19" s="10"/>
      <c r="T19" s="10"/>
      <c r="U19" s="10"/>
      <c r="V19" s="1"/>
    </row>
    <row r="20" spans="2:24" s="2" customFormat="1" x14ac:dyDescent="0.3">
      <c r="B20" s="4">
        <v>8</v>
      </c>
      <c r="C20" s="3"/>
      <c r="D20" s="19"/>
      <c r="E20" s="19"/>
      <c r="F20" s="19"/>
      <c r="G20" s="19"/>
      <c r="H20" s="19"/>
      <c r="I20" s="19"/>
      <c r="J20" s="26">
        <f t="shared" si="2"/>
        <v>0</v>
      </c>
      <c r="K20" s="20">
        <f t="shared" si="3"/>
        <v>0</v>
      </c>
      <c r="L20" s="25">
        <f t="shared" si="4"/>
        <v>0</v>
      </c>
      <c r="M20" s="20">
        <f t="shared" si="5"/>
        <v>0</v>
      </c>
      <c r="N20"/>
      <c r="O20" s="53" t="s">
        <v>11</v>
      </c>
      <c r="P20" s="47" t="s">
        <v>12</v>
      </c>
      <c r="Q20" s="47"/>
      <c r="R20" s="47"/>
      <c r="S20" s="47"/>
      <c r="T20" s="47"/>
      <c r="U20" s="47"/>
      <c r="V20" s="50"/>
    </row>
    <row r="21" spans="2:24" s="2" customFormat="1" x14ac:dyDescent="0.3">
      <c r="B21" s="4">
        <v>9</v>
      </c>
      <c r="C21" s="3"/>
      <c r="D21" s="19"/>
      <c r="E21" s="19"/>
      <c r="F21" s="19"/>
      <c r="G21" s="19"/>
      <c r="H21" s="19"/>
      <c r="I21" s="19"/>
      <c r="J21" s="26">
        <f t="shared" si="2"/>
        <v>0</v>
      </c>
      <c r="K21" s="20">
        <f t="shared" si="3"/>
        <v>0</v>
      </c>
      <c r="L21" s="25">
        <f t="shared" si="4"/>
        <v>0</v>
      </c>
      <c r="M21" s="20">
        <f t="shared" si="5"/>
        <v>0</v>
      </c>
      <c r="N21"/>
      <c r="O21" s="53"/>
      <c r="P21" s="47" t="s">
        <v>30</v>
      </c>
      <c r="Q21" s="47"/>
      <c r="R21" s="47"/>
      <c r="S21" s="47"/>
      <c r="T21" s="47"/>
      <c r="U21" s="47"/>
      <c r="V21" s="50"/>
    </row>
    <row r="22" spans="2:24" s="2" customFormat="1" x14ac:dyDescent="0.3">
      <c r="B22" s="4">
        <v>10</v>
      </c>
      <c r="C22" s="3"/>
      <c r="D22" s="19"/>
      <c r="E22" s="19"/>
      <c r="F22" s="19"/>
      <c r="G22" s="19"/>
      <c r="H22" s="19"/>
      <c r="I22" s="19"/>
      <c r="J22" s="26">
        <f t="shared" si="2"/>
        <v>0</v>
      </c>
      <c r="K22" s="20">
        <f t="shared" si="3"/>
        <v>0</v>
      </c>
      <c r="L22" s="25">
        <f t="shared" si="4"/>
        <v>0</v>
      </c>
      <c r="M22" s="20">
        <f t="shared" si="5"/>
        <v>0</v>
      </c>
      <c r="N22"/>
      <c r="O22" s="53"/>
      <c r="P22" s="47" t="s">
        <v>31</v>
      </c>
      <c r="Q22" s="47"/>
      <c r="R22" s="47"/>
      <c r="S22" s="47"/>
      <c r="T22" s="47"/>
      <c r="U22" s="47"/>
      <c r="V22" s="50"/>
    </row>
    <row r="23" spans="2:24" s="2" customFormat="1" x14ac:dyDescent="0.3">
      <c r="B23" s="4">
        <v>11</v>
      </c>
      <c r="C23" s="3"/>
      <c r="D23" s="19"/>
      <c r="E23" s="19"/>
      <c r="F23" s="19"/>
      <c r="G23" s="19"/>
      <c r="H23" s="19"/>
      <c r="I23" s="19"/>
      <c r="J23" s="26">
        <f t="shared" si="2"/>
        <v>0</v>
      </c>
      <c r="K23" s="20">
        <f t="shared" si="3"/>
        <v>0</v>
      </c>
      <c r="L23" s="25">
        <f t="shared" si="4"/>
        <v>0</v>
      </c>
      <c r="M23" s="20">
        <f t="shared" si="5"/>
        <v>0</v>
      </c>
      <c r="N23"/>
      <c r="O23" s="53"/>
      <c r="P23" s="47" t="s">
        <v>52</v>
      </c>
      <c r="Q23" s="48"/>
      <c r="R23" s="48"/>
      <c r="S23" s="48"/>
      <c r="T23" s="48"/>
      <c r="U23" s="48"/>
      <c r="V23" s="49"/>
    </row>
    <row r="24" spans="2:24" s="2" customFormat="1" x14ac:dyDescent="0.3">
      <c r="B24" s="4">
        <v>12</v>
      </c>
      <c r="C24" s="3"/>
      <c r="D24" s="19"/>
      <c r="E24" s="19"/>
      <c r="F24" s="19"/>
      <c r="G24" s="19"/>
      <c r="H24" s="19"/>
      <c r="I24" s="19"/>
      <c r="J24" s="26">
        <f t="shared" si="2"/>
        <v>0</v>
      </c>
      <c r="K24" s="20">
        <f t="shared" si="3"/>
        <v>0</v>
      </c>
      <c r="L24" s="25">
        <f t="shared" si="4"/>
        <v>0</v>
      </c>
      <c r="M24" s="20">
        <f t="shared" si="5"/>
        <v>0</v>
      </c>
      <c r="N24"/>
      <c r="O24" s="53"/>
      <c r="P24" s="47" t="s">
        <v>53</v>
      </c>
      <c r="Q24" s="48"/>
      <c r="R24" s="48"/>
      <c r="S24" s="48"/>
      <c r="T24" s="48"/>
      <c r="U24" s="48"/>
      <c r="V24" s="49"/>
    </row>
    <row r="25" spans="2:24" s="2" customFormat="1" ht="15" customHeight="1" x14ac:dyDescent="0.3">
      <c r="B25" s="4">
        <v>13</v>
      </c>
      <c r="C25" s="3"/>
      <c r="D25" s="19"/>
      <c r="E25" s="19"/>
      <c r="F25" s="19"/>
      <c r="G25" s="19"/>
      <c r="H25" s="19"/>
      <c r="I25" s="19"/>
      <c r="J25" s="26">
        <f t="shared" si="2"/>
        <v>0</v>
      </c>
      <c r="K25" s="20">
        <f t="shared" si="3"/>
        <v>0</v>
      </c>
      <c r="L25" s="25">
        <f t="shared" si="4"/>
        <v>0</v>
      </c>
      <c r="M25" s="20">
        <f t="shared" si="5"/>
        <v>0</v>
      </c>
      <c r="N25"/>
      <c r="O25" s="53"/>
      <c r="P25" s="56" t="s">
        <v>65</v>
      </c>
      <c r="Q25" s="57"/>
      <c r="R25" s="57"/>
      <c r="S25" s="57"/>
      <c r="T25" s="57"/>
      <c r="U25" s="58"/>
      <c r="V25" s="54"/>
    </row>
    <row r="26" spans="2:24" s="2" customFormat="1" x14ac:dyDescent="0.3">
      <c r="B26" s="4">
        <v>14</v>
      </c>
      <c r="C26" s="3"/>
      <c r="D26" s="19"/>
      <c r="E26" s="19"/>
      <c r="F26" s="19"/>
      <c r="G26" s="19"/>
      <c r="H26" s="19"/>
      <c r="I26" s="19"/>
      <c r="J26" s="26">
        <f t="shared" si="2"/>
        <v>0</v>
      </c>
      <c r="K26" s="20">
        <f t="shared" si="3"/>
        <v>0</v>
      </c>
      <c r="L26" s="25">
        <f t="shared" si="4"/>
        <v>0</v>
      </c>
      <c r="M26" s="20">
        <f t="shared" si="5"/>
        <v>0</v>
      </c>
      <c r="N26"/>
      <c r="O26" s="53"/>
      <c r="P26" s="59"/>
      <c r="Q26" s="60"/>
      <c r="R26" s="60"/>
      <c r="S26" s="60"/>
      <c r="T26" s="60"/>
      <c r="U26" s="61"/>
      <c r="V26" s="55"/>
    </row>
    <row r="27" spans="2:24" s="2" customFormat="1" x14ac:dyDescent="0.3">
      <c r="B27" s="4">
        <v>15</v>
      </c>
      <c r="C27" s="3"/>
      <c r="D27" s="19"/>
      <c r="E27" s="19"/>
      <c r="F27" s="19"/>
      <c r="G27" s="19"/>
      <c r="H27" s="19"/>
      <c r="I27" s="19"/>
      <c r="J27" s="26">
        <f t="shared" si="2"/>
        <v>0</v>
      </c>
      <c r="K27" s="20">
        <f t="shared" si="3"/>
        <v>0</v>
      </c>
      <c r="L27" s="25">
        <f t="shared" si="4"/>
        <v>0</v>
      </c>
      <c r="M27" s="20">
        <f t="shared" si="5"/>
        <v>0</v>
      </c>
      <c r="N27"/>
      <c r="O27" s="7"/>
      <c r="P27" s="21"/>
      <c r="Q27" s="1"/>
      <c r="R27" s="1"/>
      <c r="S27" s="1"/>
      <c r="T27" s="1"/>
      <c r="U27" s="1"/>
      <c r="V27" s="1"/>
    </row>
    <row r="28" spans="2:24" s="2" customFormat="1" x14ac:dyDescent="0.3">
      <c r="B28" s="4">
        <v>16</v>
      </c>
      <c r="C28" s="3"/>
      <c r="D28" s="19"/>
      <c r="E28" s="19"/>
      <c r="F28" s="19"/>
      <c r="G28" s="19"/>
      <c r="H28" s="19"/>
      <c r="I28" s="19"/>
      <c r="J28" s="26">
        <f t="shared" si="2"/>
        <v>0</v>
      </c>
      <c r="K28" s="20">
        <f t="shared" si="3"/>
        <v>0</v>
      </c>
      <c r="L28" s="25">
        <f t="shared" si="4"/>
        <v>0</v>
      </c>
      <c r="M28" s="20">
        <f t="shared" si="5"/>
        <v>0</v>
      </c>
      <c r="N28"/>
      <c r="O28" s="7" t="s">
        <v>54</v>
      </c>
      <c r="P28" s="21" t="s">
        <v>59</v>
      </c>
      <c r="Q28" s="1"/>
      <c r="R28" s="1"/>
      <c r="S28" s="1"/>
      <c r="T28" s="1"/>
      <c r="U28" s="1"/>
      <c r="V28" s="1"/>
    </row>
    <row r="29" spans="2:24" s="2" customFormat="1" x14ac:dyDescent="0.3">
      <c r="B29" s="4">
        <v>17</v>
      </c>
      <c r="C29" s="3"/>
      <c r="D29" s="19"/>
      <c r="E29" s="19"/>
      <c r="F29" s="19"/>
      <c r="G29" s="19"/>
      <c r="H29" s="19"/>
      <c r="I29" s="19"/>
      <c r="J29" s="26">
        <f t="shared" si="2"/>
        <v>0</v>
      </c>
      <c r="K29" s="20">
        <f t="shared" si="3"/>
        <v>0</v>
      </c>
      <c r="L29" s="25">
        <f t="shared" si="4"/>
        <v>0</v>
      </c>
      <c r="M29" s="20">
        <f t="shared" si="5"/>
        <v>0</v>
      </c>
      <c r="N29"/>
      <c r="O29"/>
      <c r="P29" s="21" t="s">
        <v>55</v>
      </c>
      <c r="Q29" s="1"/>
      <c r="R29" s="1"/>
      <c r="S29" s="1"/>
      <c r="T29" s="1"/>
      <c r="U29" s="1"/>
      <c r="V29" s="1"/>
    </row>
    <row r="30" spans="2:24" s="2" customFormat="1" x14ac:dyDescent="0.3">
      <c r="B30" s="4">
        <v>18</v>
      </c>
      <c r="C30" s="3"/>
      <c r="D30" s="19"/>
      <c r="E30" s="19"/>
      <c r="F30" s="19"/>
      <c r="G30" s="19"/>
      <c r="H30" s="19"/>
      <c r="I30" s="19"/>
      <c r="J30" s="26">
        <f t="shared" si="2"/>
        <v>0</v>
      </c>
      <c r="K30" s="20">
        <f t="shared" si="3"/>
        <v>0</v>
      </c>
      <c r="L30" s="25">
        <f t="shared" si="4"/>
        <v>0</v>
      </c>
      <c r="M30" s="20">
        <f t="shared" si="5"/>
        <v>0</v>
      </c>
      <c r="N30"/>
      <c r="O30"/>
      <c r="P30" s="21" t="s">
        <v>56</v>
      </c>
      <c r="Q30" s="1"/>
      <c r="R30" s="1"/>
      <c r="S30" s="1"/>
      <c r="T30" s="1"/>
      <c r="U30" s="1"/>
      <c r="V30" s="1"/>
    </row>
    <row r="31" spans="2:24" s="2" customFormat="1" x14ac:dyDescent="0.3">
      <c r="B31" s="4">
        <v>19</v>
      </c>
      <c r="C31" s="3"/>
      <c r="D31" s="19"/>
      <c r="E31" s="19"/>
      <c r="F31" s="19"/>
      <c r="G31" s="19"/>
      <c r="H31" s="19"/>
      <c r="I31" s="19"/>
      <c r="J31" s="26">
        <f t="shared" si="2"/>
        <v>0</v>
      </c>
      <c r="K31" s="20">
        <f t="shared" si="3"/>
        <v>0</v>
      </c>
      <c r="L31" s="25">
        <f t="shared" si="4"/>
        <v>0</v>
      </c>
      <c r="M31" s="20">
        <f t="shared" si="5"/>
        <v>0</v>
      </c>
      <c r="N31"/>
      <c r="O31"/>
      <c r="P31" s="21" t="s">
        <v>63</v>
      </c>
      <c r="Q31" s="1"/>
      <c r="R31" s="1"/>
      <c r="S31" s="1"/>
      <c r="T31" s="1"/>
      <c r="U31" s="1"/>
      <c r="V31" s="1"/>
    </row>
    <row r="32" spans="2:24" s="2" customFormat="1" x14ac:dyDescent="0.3">
      <c r="B32" s="4">
        <v>20</v>
      </c>
      <c r="C32" s="3"/>
      <c r="D32" s="19"/>
      <c r="E32" s="19"/>
      <c r="F32" s="19"/>
      <c r="G32" s="19"/>
      <c r="H32" s="19"/>
      <c r="I32" s="19"/>
      <c r="J32" s="26">
        <f t="shared" si="2"/>
        <v>0</v>
      </c>
      <c r="K32" s="20">
        <f t="shared" si="3"/>
        <v>0</v>
      </c>
      <c r="L32" s="25">
        <f t="shared" si="4"/>
        <v>0</v>
      </c>
      <c r="M32" s="20">
        <f t="shared" si="5"/>
        <v>0</v>
      </c>
      <c r="N32"/>
      <c r="O32"/>
      <c r="P32" s="21" t="s">
        <v>57</v>
      </c>
      <c r="Q32" s="1"/>
      <c r="R32" s="1"/>
      <c r="S32" s="1"/>
      <c r="T32" s="1"/>
      <c r="U32" s="1"/>
      <c r="V32" s="1"/>
    </row>
    <row r="33" spans="2:22" s="2" customFormat="1" x14ac:dyDescent="0.3">
      <c r="B33" s="4">
        <v>21</v>
      </c>
      <c r="C33" s="3"/>
      <c r="D33" s="19"/>
      <c r="E33" s="19"/>
      <c r="F33" s="19"/>
      <c r="G33" s="19"/>
      <c r="H33" s="19"/>
      <c r="I33" s="19"/>
      <c r="J33" s="26">
        <f t="shared" si="2"/>
        <v>0</v>
      </c>
      <c r="K33" s="20">
        <f t="shared" si="3"/>
        <v>0</v>
      </c>
      <c r="L33" s="25">
        <f t="shared" si="4"/>
        <v>0</v>
      </c>
      <c r="M33" s="20">
        <f t="shared" si="5"/>
        <v>0</v>
      </c>
      <c r="N33"/>
      <c r="O33"/>
      <c r="P33" s="21" t="s">
        <v>58</v>
      </c>
      <c r="Q33" s="1"/>
      <c r="R33" s="1"/>
      <c r="S33" s="1"/>
      <c r="T33" s="1"/>
      <c r="U33" s="1"/>
      <c r="V33" s="1"/>
    </row>
    <row r="34" spans="2:22" s="2" customFormat="1" x14ac:dyDescent="0.3">
      <c r="B34" s="4">
        <v>22</v>
      </c>
      <c r="C34" s="3"/>
      <c r="D34" s="19"/>
      <c r="E34" s="19"/>
      <c r="F34" s="19"/>
      <c r="G34" s="19"/>
      <c r="H34" s="19"/>
      <c r="I34" s="19"/>
      <c r="J34" s="26">
        <f t="shared" si="2"/>
        <v>0</v>
      </c>
      <c r="K34" s="20">
        <f t="shared" si="3"/>
        <v>0</v>
      </c>
      <c r="L34" s="25">
        <f t="shared" si="4"/>
        <v>0</v>
      </c>
      <c r="M34" s="20">
        <f t="shared" si="5"/>
        <v>0</v>
      </c>
      <c r="N34"/>
      <c r="O34"/>
      <c r="P34" s="21" t="s">
        <v>66</v>
      </c>
      <c r="Q34" s="1"/>
      <c r="R34" s="1"/>
      <c r="S34" s="1"/>
      <c r="T34" s="1"/>
      <c r="U34" s="1"/>
      <c r="V34" s="1"/>
    </row>
    <row r="35" spans="2:22" s="2" customFormat="1" x14ac:dyDescent="0.3">
      <c r="B35" s="4">
        <v>23</v>
      </c>
      <c r="C35" s="3"/>
      <c r="D35" s="19"/>
      <c r="E35" s="19"/>
      <c r="F35" s="19"/>
      <c r="G35" s="19"/>
      <c r="H35" s="19"/>
      <c r="I35" s="19"/>
      <c r="J35" s="26">
        <f t="shared" si="2"/>
        <v>0</v>
      </c>
      <c r="K35" s="20">
        <f t="shared" si="3"/>
        <v>0</v>
      </c>
      <c r="L35" s="25">
        <f t="shared" si="4"/>
        <v>0</v>
      </c>
      <c r="M35" s="20">
        <f t="shared" si="5"/>
        <v>0</v>
      </c>
      <c r="N35"/>
      <c r="O35"/>
      <c r="P35" s="1"/>
      <c r="Q35" s="1"/>
      <c r="R35" s="1"/>
      <c r="S35" s="1"/>
      <c r="T35" s="1"/>
      <c r="U35" s="1"/>
      <c r="V35" s="1"/>
    </row>
    <row r="36" spans="2:22" s="2" customFormat="1" x14ac:dyDescent="0.3">
      <c r="B36" s="4">
        <v>24</v>
      </c>
      <c r="C36" s="3"/>
      <c r="D36" s="19"/>
      <c r="E36" s="19"/>
      <c r="F36" s="19"/>
      <c r="G36" s="19"/>
      <c r="H36" s="19"/>
      <c r="I36" s="19"/>
      <c r="J36" s="26">
        <f t="shared" si="2"/>
        <v>0</v>
      </c>
      <c r="K36" s="20">
        <f t="shared" si="3"/>
        <v>0</v>
      </c>
      <c r="L36" s="25">
        <f t="shared" si="4"/>
        <v>0</v>
      </c>
      <c r="M36" s="20">
        <f t="shared" si="5"/>
        <v>0</v>
      </c>
      <c r="N36"/>
      <c r="O36"/>
      <c r="P36" s="1"/>
      <c r="Q36" s="1"/>
      <c r="R36" s="1"/>
      <c r="S36" s="1"/>
      <c r="T36" s="1"/>
      <c r="U36" s="1"/>
      <c r="V36" s="1"/>
    </row>
    <row r="37" spans="2:22" s="2" customFormat="1" x14ac:dyDescent="0.3">
      <c r="B37" s="4">
        <v>25</v>
      </c>
      <c r="C37" s="3"/>
      <c r="D37" s="19"/>
      <c r="E37" s="19"/>
      <c r="F37" s="19"/>
      <c r="G37" s="19"/>
      <c r="H37" s="19"/>
      <c r="I37" s="19"/>
      <c r="J37" s="26">
        <f t="shared" si="2"/>
        <v>0</v>
      </c>
      <c r="K37" s="20">
        <f t="shared" si="3"/>
        <v>0</v>
      </c>
      <c r="L37" s="25">
        <f t="shared" si="4"/>
        <v>0</v>
      </c>
      <c r="M37" s="20">
        <f t="shared" si="5"/>
        <v>0</v>
      </c>
      <c r="N37"/>
      <c r="O37"/>
      <c r="P37" s="1"/>
      <c r="Q37" s="1"/>
      <c r="R37" s="1"/>
      <c r="S37" s="1"/>
      <c r="T37" s="1"/>
      <c r="U37" s="1"/>
      <c r="V37" s="1"/>
    </row>
    <row r="38" spans="2:22" s="2" customFormat="1" x14ac:dyDescent="0.3">
      <c r="B38" s="4">
        <v>26</v>
      </c>
      <c r="C38" s="3"/>
      <c r="D38" s="19"/>
      <c r="E38" s="19"/>
      <c r="F38" s="19"/>
      <c r="G38" s="19"/>
      <c r="H38" s="19"/>
      <c r="I38" s="19"/>
      <c r="J38" s="26">
        <f t="shared" si="2"/>
        <v>0</v>
      </c>
      <c r="K38" s="20">
        <f t="shared" si="3"/>
        <v>0</v>
      </c>
      <c r="L38" s="25">
        <f t="shared" si="4"/>
        <v>0</v>
      </c>
      <c r="M38" s="20">
        <f t="shared" si="5"/>
        <v>0</v>
      </c>
      <c r="N38"/>
      <c r="O38"/>
      <c r="P38" s="1"/>
      <c r="Q38" s="1"/>
      <c r="R38" s="1"/>
      <c r="S38" s="1"/>
      <c r="T38" s="1"/>
      <c r="U38" s="1"/>
      <c r="V38" s="1"/>
    </row>
    <row r="39" spans="2:22" s="2" customFormat="1" x14ac:dyDescent="0.3">
      <c r="B39" s="4">
        <v>27</v>
      </c>
      <c r="C39" s="3"/>
      <c r="D39" s="19"/>
      <c r="E39" s="19"/>
      <c r="F39" s="19"/>
      <c r="G39" s="19"/>
      <c r="H39" s="19"/>
      <c r="I39" s="19"/>
      <c r="J39" s="26">
        <f t="shared" si="2"/>
        <v>0</v>
      </c>
      <c r="K39" s="20">
        <f t="shared" si="3"/>
        <v>0</v>
      </c>
      <c r="L39" s="25">
        <f t="shared" si="4"/>
        <v>0</v>
      </c>
      <c r="M39" s="20">
        <f t="shared" si="5"/>
        <v>0</v>
      </c>
      <c r="N39"/>
      <c r="O39"/>
      <c r="P39" s="1"/>
      <c r="Q39" s="1"/>
      <c r="R39" s="1"/>
      <c r="S39" s="1"/>
      <c r="T39" s="1"/>
      <c r="U39" s="1"/>
      <c r="V39" s="1"/>
    </row>
    <row r="40" spans="2:22" s="2" customFormat="1" x14ac:dyDescent="0.3">
      <c r="B40" s="4">
        <v>28</v>
      </c>
      <c r="C40" s="3"/>
      <c r="D40" s="19"/>
      <c r="E40" s="19"/>
      <c r="F40" s="19"/>
      <c r="G40" s="19"/>
      <c r="H40" s="19"/>
      <c r="I40" s="19"/>
      <c r="J40" s="26">
        <f t="shared" si="2"/>
        <v>0</v>
      </c>
      <c r="K40" s="20">
        <f t="shared" si="3"/>
        <v>0</v>
      </c>
      <c r="L40" s="25">
        <f t="shared" si="4"/>
        <v>0</v>
      </c>
      <c r="M40" s="20">
        <f t="shared" si="5"/>
        <v>0</v>
      </c>
      <c r="N40"/>
      <c r="O40"/>
      <c r="P40" s="1"/>
      <c r="Q40" s="1"/>
      <c r="R40" s="1"/>
      <c r="S40" s="1"/>
      <c r="T40" s="1"/>
      <c r="U40" s="1"/>
      <c r="V40" s="1"/>
    </row>
    <row r="41" spans="2:22" s="2" customFormat="1" x14ac:dyDescent="0.3">
      <c r="B41" s="4">
        <v>29</v>
      </c>
      <c r="C41" s="3"/>
      <c r="D41" s="19"/>
      <c r="E41" s="19"/>
      <c r="F41" s="19"/>
      <c r="G41" s="19"/>
      <c r="H41" s="19"/>
      <c r="I41" s="19"/>
      <c r="J41" s="26">
        <f t="shared" si="2"/>
        <v>0</v>
      </c>
      <c r="K41" s="20">
        <f t="shared" si="3"/>
        <v>0</v>
      </c>
      <c r="L41" s="25">
        <f t="shared" si="4"/>
        <v>0</v>
      </c>
      <c r="M41" s="20">
        <f t="shared" si="5"/>
        <v>0</v>
      </c>
      <c r="N41"/>
      <c r="O41"/>
      <c r="P41" s="1"/>
      <c r="Q41" s="1"/>
      <c r="R41" s="1"/>
      <c r="S41" s="1"/>
      <c r="T41" s="1"/>
      <c r="U41" s="1"/>
      <c r="V41" s="1"/>
    </row>
    <row r="42" spans="2:22" s="2" customFormat="1" x14ac:dyDescent="0.3">
      <c r="B42" s="4">
        <v>30</v>
      </c>
      <c r="C42" s="3"/>
      <c r="D42" s="19"/>
      <c r="E42" s="19"/>
      <c r="F42" s="19"/>
      <c r="G42" s="19"/>
      <c r="H42" s="19"/>
      <c r="I42" s="19"/>
      <c r="J42" s="26">
        <f t="shared" si="2"/>
        <v>0</v>
      </c>
      <c r="K42" s="20">
        <f t="shared" si="3"/>
        <v>0</v>
      </c>
      <c r="L42" s="25">
        <f t="shared" si="4"/>
        <v>0</v>
      </c>
      <c r="M42" s="20">
        <f t="shared" si="5"/>
        <v>0</v>
      </c>
      <c r="N42"/>
      <c r="O42"/>
      <c r="P42" s="1"/>
      <c r="Q42" s="1"/>
      <c r="R42" s="1"/>
      <c r="S42" s="1"/>
      <c r="T42" s="1"/>
      <c r="U42" s="1"/>
      <c r="V42" s="1"/>
    </row>
    <row r="43" spans="2:22" s="2" customFormat="1" x14ac:dyDescent="0.3">
      <c r="B43" s="4">
        <v>31</v>
      </c>
      <c r="C43" s="3"/>
      <c r="D43" s="19"/>
      <c r="E43" s="19"/>
      <c r="F43" s="19"/>
      <c r="G43" s="19"/>
      <c r="H43" s="19"/>
      <c r="I43" s="19"/>
      <c r="J43" s="26">
        <f t="shared" si="2"/>
        <v>0</v>
      </c>
      <c r="K43" s="20">
        <f t="shared" si="3"/>
        <v>0</v>
      </c>
      <c r="L43" s="25">
        <f t="shared" si="4"/>
        <v>0</v>
      </c>
      <c r="M43" s="20">
        <f t="shared" si="5"/>
        <v>0</v>
      </c>
      <c r="N43"/>
      <c r="O43"/>
      <c r="P43" s="1"/>
      <c r="Q43" s="1"/>
      <c r="R43" s="1"/>
      <c r="S43" s="1"/>
      <c r="T43" s="1"/>
      <c r="U43" s="1"/>
      <c r="V43" s="1"/>
    </row>
    <row r="44" spans="2:22" s="2" customFormat="1" x14ac:dyDescent="0.3">
      <c r="B44" s="4">
        <v>32</v>
      </c>
      <c r="C44" s="3"/>
      <c r="D44" s="19"/>
      <c r="E44" s="19"/>
      <c r="F44" s="19"/>
      <c r="G44" s="19"/>
      <c r="H44" s="19"/>
      <c r="I44" s="19"/>
      <c r="J44" s="26">
        <f t="shared" si="2"/>
        <v>0</v>
      </c>
      <c r="K44" s="20">
        <f t="shared" si="3"/>
        <v>0</v>
      </c>
      <c r="L44" s="25">
        <f t="shared" si="4"/>
        <v>0</v>
      </c>
      <c r="M44" s="20">
        <f t="shared" si="5"/>
        <v>0</v>
      </c>
      <c r="N44"/>
      <c r="O44"/>
      <c r="P44" s="1"/>
      <c r="Q44" s="1"/>
      <c r="R44" s="1"/>
      <c r="S44" s="1"/>
      <c r="T44" s="1"/>
      <c r="U44" s="1"/>
      <c r="V44" s="1"/>
    </row>
    <row r="45" spans="2:22" s="2" customFormat="1" x14ac:dyDescent="0.3">
      <c r="B45" s="4">
        <v>33</v>
      </c>
      <c r="C45" s="3"/>
      <c r="D45" s="19"/>
      <c r="E45" s="19"/>
      <c r="F45" s="19"/>
      <c r="G45" s="19"/>
      <c r="H45" s="19"/>
      <c r="I45" s="19"/>
      <c r="J45" s="26">
        <f t="shared" si="2"/>
        <v>0</v>
      </c>
      <c r="K45" s="20">
        <f t="shared" si="3"/>
        <v>0</v>
      </c>
      <c r="L45" s="25">
        <f t="shared" si="4"/>
        <v>0</v>
      </c>
      <c r="M45" s="20">
        <f t="shared" si="5"/>
        <v>0</v>
      </c>
      <c r="N45"/>
      <c r="O45"/>
      <c r="P45" s="1"/>
      <c r="Q45" s="1"/>
      <c r="R45" s="1"/>
      <c r="S45" s="1"/>
      <c r="T45" s="1"/>
      <c r="U45" s="1"/>
      <c r="V45" s="1"/>
    </row>
    <row r="46" spans="2:22" s="2" customFormat="1" x14ac:dyDescent="0.3">
      <c r="B46" s="4">
        <v>34</v>
      </c>
      <c r="C46" s="3"/>
      <c r="D46" s="19"/>
      <c r="E46" s="19"/>
      <c r="F46" s="19"/>
      <c r="G46" s="19"/>
      <c r="H46" s="19"/>
      <c r="I46" s="19"/>
      <c r="J46" s="26">
        <f t="shared" si="2"/>
        <v>0</v>
      </c>
      <c r="K46" s="20">
        <f t="shared" si="3"/>
        <v>0</v>
      </c>
      <c r="L46" s="25">
        <f t="shared" si="4"/>
        <v>0</v>
      </c>
      <c r="M46" s="20">
        <f t="shared" si="5"/>
        <v>0</v>
      </c>
      <c r="N46"/>
      <c r="O46"/>
      <c r="P46" s="1"/>
      <c r="Q46" s="1"/>
      <c r="R46" s="1"/>
      <c r="S46" s="1"/>
      <c r="T46" s="1"/>
      <c r="U46" s="1"/>
      <c r="V46" s="1"/>
    </row>
    <row r="47" spans="2:22" s="2" customFormat="1" x14ac:dyDescent="0.3">
      <c r="B47" s="4">
        <v>35</v>
      </c>
      <c r="C47" s="3"/>
      <c r="D47" s="19"/>
      <c r="E47" s="19"/>
      <c r="F47" s="19"/>
      <c r="G47" s="19"/>
      <c r="H47" s="19"/>
      <c r="I47" s="19"/>
      <c r="J47" s="26">
        <f t="shared" si="2"/>
        <v>0</v>
      </c>
      <c r="K47" s="20">
        <f t="shared" si="3"/>
        <v>0</v>
      </c>
      <c r="L47" s="25">
        <f t="shared" si="4"/>
        <v>0</v>
      </c>
      <c r="M47" s="20">
        <f t="shared" si="5"/>
        <v>0</v>
      </c>
      <c r="N47"/>
      <c r="O47"/>
      <c r="P47" s="1"/>
      <c r="Q47" s="1"/>
      <c r="R47" s="1"/>
      <c r="S47" s="1"/>
      <c r="T47" s="1"/>
      <c r="U47" s="1"/>
      <c r="V47" s="1"/>
    </row>
    <row r="48" spans="2:22" s="2" customFormat="1" x14ac:dyDescent="0.3">
      <c r="B48" s="4">
        <v>36</v>
      </c>
      <c r="C48" s="3"/>
      <c r="D48" s="19"/>
      <c r="E48" s="19"/>
      <c r="F48" s="19"/>
      <c r="G48" s="19"/>
      <c r="H48" s="19"/>
      <c r="I48" s="19"/>
      <c r="J48" s="26">
        <f t="shared" si="2"/>
        <v>0</v>
      </c>
      <c r="K48" s="20">
        <f t="shared" si="3"/>
        <v>0</v>
      </c>
      <c r="L48" s="25">
        <f t="shared" si="4"/>
        <v>0</v>
      </c>
      <c r="M48" s="20">
        <f t="shared" si="5"/>
        <v>0</v>
      </c>
      <c r="N48"/>
      <c r="O48"/>
      <c r="P48" s="1"/>
      <c r="Q48" s="1"/>
      <c r="R48" s="1"/>
      <c r="S48" s="1"/>
      <c r="T48" s="1"/>
      <c r="U48" s="1"/>
      <c r="V48" s="1"/>
    </row>
    <row r="49" spans="2:22" s="2" customFormat="1" x14ac:dyDescent="0.3">
      <c r="B49" s="4">
        <v>37</v>
      </c>
      <c r="C49" s="3"/>
      <c r="D49" s="19"/>
      <c r="E49" s="19"/>
      <c r="F49" s="19"/>
      <c r="G49" s="19"/>
      <c r="H49" s="19"/>
      <c r="I49" s="19"/>
      <c r="J49" s="26">
        <f t="shared" si="2"/>
        <v>0</v>
      </c>
      <c r="K49" s="20">
        <f t="shared" si="3"/>
        <v>0</v>
      </c>
      <c r="L49" s="25">
        <f t="shared" si="4"/>
        <v>0</v>
      </c>
      <c r="M49" s="20">
        <f t="shared" si="5"/>
        <v>0</v>
      </c>
      <c r="N49"/>
      <c r="O49"/>
      <c r="P49" s="1"/>
      <c r="Q49" s="1"/>
      <c r="R49" s="1"/>
      <c r="S49" s="1"/>
      <c r="T49" s="1"/>
      <c r="U49" s="1"/>
      <c r="V49" s="1"/>
    </row>
    <row r="50" spans="2:22" s="2" customFormat="1" x14ac:dyDescent="0.3">
      <c r="B50" s="4">
        <v>38</v>
      </c>
      <c r="C50" s="3"/>
      <c r="D50" s="19"/>
      <c r="E50" s="19"/>
      <c r="F50" s="19"/>
      <c r="G50" s="19"/>
      <c r="H50" s="19"/>
      <c r="I50" s="19"/>
      <c r="J50" s="26">
        <f t="shared" si="2"/>
        <v>0</v>
      </c>
      <c r="K50" s="20">
        <f t="shared" si="3"/>
        <v>0</v>
      </c>
      <c r="L50" s="25">
        <f t="shared" si="4"/>
        <v>0</v>
      </c>
      <c r="M50" s="20">
        <f t="shared" si="5"/>
        <v>0</v>
      </c>
      <c r="N50"/>
      <c r="O50"/>
      <c r="P50" s="1"/>
      <c r="Q50" s="1"/>
      <c r="R50" s="1"/>
      <c r="S50" s="1"/>
      <c r="T50" s="1"/>
      <c r="U50" s="1"/>
      <c r="V50" s="1"/>
    </row>
    <row r="51" spans="2:22" s="2" customFormat="1" x14ac:dyDescent="0.3">
      <c r="B51" s="4">
        <v>39</v>
      </c>
      <c r="C51" s="3"/>
      <c r="D51" s="19"/>
      <c r="E51" s="19"/>
      <c r="F51" s="19"/>
      <c r="G51" s="19"/>
      <c r="H51" s="19"/>
      <c r="I51" s="19"/>
      <c r="J51" s="26">
        <f t="shared" si="2"/>
        <v>0</v>
      </c>
      <c r="K51" s="20">
        <f t="shared" si="3"/>
        <v>0</v>
      </c>
      <c r="L51" s="25">
        <f t="shared" si="4"/>
        <v>0</v>
      </c>
      <c r="M51" s="20">
        <f t="shared" si="5"/>
        <v>0</v>
      </c>
      <c r="N51"/>
      <c r="O51"/>
      <c r="P51" s="1"/>
      <c r="Q51" s="1"/>
      <c r="R51" s="1"/>
      <c r="S51" s="1"/>
      <c r="T51" s="1"/>
      <c r="U51" s="1"/>
      <c r="V51" s="1"/>
    </row>
    <row r="52" spans="2:22" s="2" customFormat="1" x14ac:dyDescent="0.3">
      <c r="B52" s="4">
        <v>40</v>
      </c>
      <c r="C52" s="3"/>
      <c r="D52" s="19"/>
      <c r="E52" s="19"/>
      <c r="F52" s="19"/>
      <c r="G52" s="19"/>
      <c r="H52" s="19"/>
      <c r="I52" s="19"/>
      <c r="J52" s="26">
        <f t="shared" si="2"/>
        <v>0</v>
      </c>
      <c r="K52" s="20">
        <f t="shared" si="3"/>
        <v>0</v>
      </c>
      <c r="L52" s="25">
        <f t="shared" si="4"/>
        <v>0</v>
      </c>
      <c r="M52" s="20">
        <f t="shared" si="5"/>
        <v>0</v>
      </c>
      <c r="N52"/>
      <c r="O52"/>
      <c r="P52" s="1"/>
      <c r="Q52" s="1"/>
      <c r="R52" s="1"/>
      <c r="S52" s="1"/>
      <c r="T52" s="1"/>
      <c r="U52" s="1"/>
      <c r="V52" s="1"/>
    </row>
    <row r="53" spans="2:22" s="2" customFormat="1" x14ac:dyDescent="0.3">
      <c r="B53" s="4">
        <v>41</v>
      </c>
      <c r="C53" s="3"/>
      <c r="D53" s="19"/>
      <c r="E53" s="19"/>
      <c r="F53" s="19"/>
      <c r="G53" s="19"/>
      <c r="H53" s="19"/>
      <c r="I53" s="19"/>
      <c r="J53" s="26">
        <f t="shared" si="2"/>
        <v>0</v>
      </c>
      <c r="K53" s="20">
        <f t="shared" si="3"/>
        <v>0</v>
      </c>
      <c r="L53" s="25">
        <f t="shared" si="4"/>
        <v>0</v>
      </c>
      <c r="M53" s="20">
        <f t="shared" si="5"/>
        <v>0</v>
      </c>
      <c r="N53"/>
      <c r="O53"/>
      <c r="P53" s="1"/>
      <c r="Q53" s="1"/>
      <c r="R53" s="1"/>
      <c r="S53" s="1"/>
      <c r="T53" s="1"/>
      <c r="U53" s="1"/>
      <c r="V53" s="1"/>
    </row>
    <row r="54" spans="2:22" s="2" customFormat="1" x14ac:dyDescent="0.3">
      <c r="B54" s="4">
        <v>42</v>
      </c>
      <c r="C54" s="3"/>
      <c r="D54" s="19"/>
      <c r="E54" s="19"/>
      <c r="F54" s="19"/>
      <c r="G54" s="19"/>
      <c r="H54" s="19"/>
      <c r="I54" s="19"/>
      <c r="J54" s="26">
        <f t="shared" si="2"/>
        <v>0</v>
      </c>
      <c r="K54" s="20">
        <f t="shared" si="3"/>
        <v>0</v>
      </c>
      <c r="L54" s="25">
        <f t="shared" si="4"/>
        <v>0</v>
      </c>
      <c r="M54" s="20">
        <f t="shared" si="5"/>
        <v>0</v>
      </c>
      <c r="N54"/>
      <c r="O54"/>
      <c r="P54" s="1"/>
      <c r="Q54" s="1"/>
      <c r="R54" s="1"/>
      <c r="S54" s="1"/>
      <c r="T54" s="1"/>
      <c r="U54" s="1"/>
      <c r="V54" s="1"/>
    </row>
    <row r="55" spans="2:22" s="2" customFormat="1" x14ac:dyDescent="0.3">
      <c r="B55" s="4">
        <v>43</v>
      </c>
      <c r="C55" s="3"/>
      <c r="D55" s="19"/>
      <c r="E55" s="19"/>
      <c r="F55" s="19"/>
      <c r="G55" s="19"/>
      <c r="H55" s="19"/>
      <c r="I55" s="19"/>
      <c r="J55" s="26">
        <f t="shared" si="2"/>
        <v>0</v>
      </c>
      <c r="K55" s="20">
        <f t="shared" si="3"/>
        <v>0</v>
      </c>
      <c r="L55" s="25">
        <f t="shared" si="4"/>
        <v>0</v>
      </c>
      <c r="M55" s="20">
        <f t="shared" si="5"/>
        <v>0</v>
      </c>
      <c r="N55"/>
      <c r="O55"/>
      <c r="P55" s="1"/>
      <c r="Q55" s="1"/>
      <c r="R55" s="1"/>
      <c r="S55" s="1"/>
      <c r="T55" s="1"/>
      <c r="U55" s="1"/>
      <c r="V55" s="1"/>
    </row>
    <row r="56" spans="2:22" s="2" customFormat="1" x14ac:dyDescent="0.3">
      <c r="B56" s="4">
        <v>44</v>
      </c>
      <c r="C56" s="3"/>
      <c r="D56" s="19"/>
      <c r="E56" s="19"/>
      <c r="F56" s="19"/>
      <c r="G56" s="19"/>
      <c r="H56" s="19"/>
      <c r="I56" s="19"/>
      <c r="J56" s="26">
        <f t="shared" si="2"/>
        <v>0</v>
      </c>
      <c r="K56" s="20">
        <f t="shared" si="3"/>
        <v>0</v>
      </c>
      <c r="L56" s="25">
        <f t="shared" si="4"/>
        <v>0</v>
      </c>
      <c r="M56" s="20">
        <f t="shared" si="5"/>
        <v>0</v>
      </c>
      <c r="N56"/>
      <c r="O56"/>
      <c r="P56" s="1"/>
      <c r="Q56" s="1"/>
      <c r="R56" s="1"/>
      <c r="S56" s="1"/>
      <c r="T56" s="1"/>
      <c r="U56" s="1"/>
      <c r="V56" s="1"/>
    </row>
    <row r="57" spans="2:22" s="2" customFormat="1" x14ac:dyDescent="0.3">
      <c r="B57" s="4">
        <v>45</v>
      </c>
      <c r="C57" s="3"/>
      <c r="D57" s="19"/>
      <c r="E57" s="19"/>
      <c r="F57" s="19"/>
      <c r="G57" s="19"/>
      <c r="H57" s="19"/>
      <c r="I57" s="19"/>
      <c r="J57" s="26">
        <f t="shared" si="2"/>
        <v>0</v>
      </c>
      <c r="K57" s="20">
        <f t="shared" si="3"/>
        <v>0</v>
      </c>
      <c r="L57" s="25">
        <f t="shared" si="4"/>
        <v>0</v>
      </c>
      <c r="M57" s="20">
        <f t="shared" si="5"/>
        <v>0</v>
      </c>
      <c r="N57"/>
      <c r="O57"/>
      <c r="P57" s="1"/>
      <c r="Q57" s="1"/>
      <c r="R57" s="1"/>
      <c r="S57" s="1"/>
      <c r="T57" s="1"/>
      <c r="U57" s="1"/>
      <c r="V57" s="1"/>
    </row>
    <row r="58" spans="2:22" s="2" customFormat="1" x14ac:dyDescent="0.3">
      <c r="B58" s="4">
        <v>46</v>
      </c>
      <c r="C58" s="3"/>
      <c r="D58" s="19"/>
      <c r="E58" s="19"/>
      <c r="F58" s="19"/>
      <c r="G58" s="19"/>
      <c r="H58" s="19"/>
      <c r="I58" s="19"/>
      <c r="J58" s="26">
        <f t="shared" si="2"/>
        <v>0</v>
      </c>
      <c r="K58" s="20">
        <f t="shared" si="3"/>
        <v>0</v>
      </c>
      <c r="L58" s="25">
        <f t="shared" si="4"/>
        <v>0</v>
      </c>
      <c r="M58" s="20">
        <f t="shared" si="5"/>
        <v>0</v>
      </c>
      <c r="N58"/>
      <c r="O58"/>
      <c r="P58" s="1"/>
      <c r="Q58" s="1"/>
      <c r="R58" s="1"/>
      <c r="S58" s="1"/>
      <c r="T58" s="1"/>
      <c r="U58" s="1"/>
      <c r="V58" s="1"/>
    </row>
    <row r="59" spans="2:22" s="2" customFormat="1" x14ac:dyDescent="0.3">
      <c r="B59" s="4">
        <v>47</v>
      </c>
      <c r="C59" s="3"/>
      <c r="D59" s="19"/>
      <c r="E59" s="19"/>
      <c r="F59" s="19"/>
      <c r="G59" s="19"/>
      <c r="H59" s="19"/>
      <c r="I59" s="19"/>
      <c r="J59" s="26">
        <f t="shared" si="2"/>
        <v>0</v>
      </c>
      <c r="K59" s="20">
        <f t="shared" si="3"/>
        <v>0</v>
      </c>
      <c r="L59" s="25">
        <f t="shared" si="4"/>
        <v>0</v>
      </c>
      <c r="M59" s="20">
        <f t="shared" si="5"/>
        <v>0</v>
      </c>
      <c r="N59"/>
      <c r="O59"/>
      <c r="P59" s="1"/>
      <c r="Q59" s="1"/>
      <c r="R59" s="1"/>
      <c r="S59" s="1"/>
      <c r="T59" s="1"/>
      <c r="U59" s="1"/>
      <c r="V59" s="1"/>
    </row>
    <row r="60" spans="2:22" x14ac:dyDescent="0.3">
      <c r="B60" s="4">
        <v>48</v>
      </c>
      <c r="C60" s="3"/>
      <c r="D60" s="19"/>
      <c r="E60" s="19"/>
      <c r="F60" s="19"/>
      <c r="G60" s="19"/>
      <c r="H60" s="19"/>
      <c r="I60" s="19"/>
      <c r="J60" s="26">
        <f t="shared" si="2"/>
        <v>0</v>
      </c>
      <c r="K60" s="20">
        <f t="shared" si="3"/>
        <v>0</v>
      </c>
      <c r="L60" s="25">
        <f t="shared" si="4"/>
        <v>0</v>
      </c>
      <c r="M60" s="20">
        <f t="shared" si="5"/>
        <v>0</v>
      </c>
    </row>
    <row r="61" spans="2:22" x14ac:dyDescent="0.3">
      <c r="B61" s="4">
        <v>49</v>
      </c>
      <c r="C61" s="3"/>
      <c r="D61" s="19"/>
      <c r="E61" s="19"/>
      <c r="F61" s="19"/>
      <c r="G61" s="19"/>
      <c r="H61" s="19"/>
      <c r="I61" s="19"/>
      <c r="J61" s="26">
        <f t="shared" si="2"/>
        <v>0</v>
      </c>
      <c r="K61" s="20">
        <f t="shared" si="3"/>
        <v>0</v>
      </c>
      <c r="L61" s="25">
        <f t="shared" si="4"/>
        <v>0</v>
      </c>
      <c r="M61" s="20">
        <f t="shared" si="5"/>
        <v>0</v>
      </c>
    </row>
    <row r="62" spans="2:22" x14ac:dyDescent="0.3">
      <c r="B62" s="4">
        <v>50</v>
      </c>
      <c r="C62" s="3"/>
      <c r="D62" s="19"/>
      <c r="E62" s="19"/>
      <c r="F62" s="19"/>
      <c r="G62" s="19"/>
      <c r="H62" s="19"/>
      <c r="I62" s="19"/>
      <c r="J62" s="26">
        <f t="shared" si="2"/>
        <v>0</v>
      </c>
      <c r="K62" s="20">
        <f t="shared" si="3"/>
        <v>0</v>
      </c>
      <c r="L62" s="25">
        <f t="shared" si="4"/>
        <v>0</v>
      </c>
      <c r="M62" s="20">
        <f t="shared" si="5"/>
        <v>0</v>
      </c>
    </row>
    <row r="63" spans="2:22" x14ac:dyDescent="0.3">
      <c r="B63" s="4">
        <v>51</v>
      </c>
      <c r="C63" s="3"/>
      <c r="D63" s="19"/>
      <c r="E63" s="19"/>
      <c r="F63" s="19"/>
      <c r="G63" s="19"/>
      <c r="H63" s="19"/>
      <c r="I63" s="19"/>
      <c r="J63" s="26">
        <f t="shared" si="2"/>
        <v>0</v>
      </c>
      <c r="K63" s="20">
        <f t="shared" si="3"/>
        <v>0</v>
      </c>
      <c r="L63" s="25">
        <f t="shared" si="4"/>
        <v>0</v>
      </c>
      <c r="M63" s="20">
        <f t="shared" si="5"/>
        <v>0</v>
      </c>
    </row>
    <row r="64" spans="2:22" x14ac:dyDescent="0.3">
      <c r="B64" s="4">
        <v>52</v>
      </c>
      <c r="C64" s="3"/>
      <c r="D64" s="19"/>
      <c r="E64" s="19"/>
      <c r="F64" s="19"/>
      <c r="G64" s="19"/>
      <c r="H64" s="19"/>
      <c r="I64" s="19"/>
      <c r="J64" s="26">
        <f t="shared" si="2"/>
        <v>0</v>
      </c>
      <c r="K64" s="20">
        <f t="shared" si="3"/>
        <v>0</v>
      </c>
      <c r="L64" s="25">
        <f t="shared" si="4"/>
        <v>0</v>
      </c>
      <c r="M64" s="20">
        <f t="shared" si="5"/>
        <v>0</v>
      </c>
    </row>
    <row r="65" spans="2:13" x14ac:dyDescent="0.3">
      <c r="B65" s="4">
        <v>53</v>
      </c>
      <c r="C65" s="3"/>
      <c r="D65" s="19"/>
      <c r="E65" s="19"/>
      <c r="F65" s="19"/>
      <c r="G65" s="19"/>
      <c r="H65" s="19"/>
      <c r="I65" s="19"/>
      <c r="J65" s="26">
        <f t="shared" si="2"/>
        <v>0</v>
      </c>
      <c r="K65" s="20">
        <f t="shared" si="3"/>
        <v>0</v>
      </c>
      <c r="L65" s="25">
        <f t="shared" si="4"/>
        <v>0</v>
      </c>
      <c r="M65" s="20">
        <f t="shared" si="5"/>
        <v>0</v>
      </c>
    </row>
    <row r="66" spans="2:13" x14ac:dyDescent="0.3">
      <c r="B66" s="4">
        <v>54</v>
      </c>
      <c r="C66" s="3"/>
      <c r="D66" s="19"/>
      <c r="E66" s="19"/>
      <c r="F66" s="19"/>
      <c r="G66" s="19"/>
      <c r="H66" s="19"/>
      <c r="I66" s="19"/>
      <c r="J66" s="26">
        <f t="shared" si="2"/>
        <v>0</v>
      </c>
      <c r="K66" s="20">
        <f t="shared" si="3"/>
        <v>0</v>
      </c>
      <c r="L66" s="25">
        <f t="shared" si="4"/>
        <v>0</v>
      </c>
      <c r="M66" s="20">
        <f t="shared" si="5"/>
        <v>0</v>
      </c>
    </row>
    <row r="67" spans="2:13" x14ac:dyDescent="0.3">
      <c r="B67" s="4">
        <v>55</v>
      </c>
      <c r="C67" s="3">
        <v>46082</v>
      </c>
      <c r="D67" s="19"/>
      <c r="E67" s="19"/>
      <c r="F67" s="19"/>
      <c r="G67" s="19"/>
      <c r="H67" s="19"/>
      <c r="I67" s="19"/>
      <c r="J67" s="26">
        <f t="shared" si="2"/>
        <v>0</v>
      </c>
      <c r="K67" s="20">
        <f t="shared" si="3"/>
        <v>0</v>
      </c>
      <c r="L67" s="25">
        <f t="shared" si="4"/>
        <v>0</v>
      </c>
      <c r="M67" s="20">
        <f t="shared" si="5"/>
        <v>0</v>
      </c>
    </row>
    <row r="68" spans="2:13" x14ac:dyDescent="0.3">
      <c r="B68" s="4">
        <v>56</v>
      </c>
      <c r="C68" s="3">
        <v>46082</v>
      </c>
      <c r="D68" s="19"/>
      <c r="E68" s="19"/>
      <c r="F68" s="19"/>
      <c r="G68" s="19"/>
      <c r="H68" s="19"/>
      <c r="I68" s="19"/>
      <c r="J68" s="26">
        <f t="shared" si="2"/>
        <v>0</v>
      </c>
      <c r="K68" s="20">
        <f t="shared" si="3"/>
        <v>0</v>
      </c>
      <c r="L68" s="25">
        <f t="shared" si="4"/>
        <v>0</v>
      </c>
      <c r="M68" s="20">
        <f t="shared" si="5"/>
        <v>0</v>
      </c>
    </row>
    <row r="69" spans="2:13" x14ac:dyDescent="0.3">
      <c r="B69" s="4">
        <v>57</v>
      </c>
      <c r="C69" s="3">
        <v>46082</v>
      </c>
      <c r="D69" s="19"/>
      <c r="E69" s="19"/>
      <c r="F69" s="19"/>
      <c r="G69" s="19"/>
      <c r="H69" s="19"/>
      <c r="I69" s="19"/>
      <c r="J69" s="26">
        <f t="shared" si="2"/>
        <v>0</v>
      </c>
      <c r="K69" s="20">
        <f t="shared" si="3"/>
        <v>0</v>
      </c>
      <c r="L69" s="25">
        <f t="shared" si="4"/>
        <v>0</v>
      </c>
      <c r="M69" s="20">
        <f t="shared" si="5"/>
        <v>0</v>
      </c>
    </row>
    <row r="70" spans="2:13" x14ac:dyDescent="0.3">
      <c r="B70" s="4">
        <v>58</v>
      </c>
      <c r="C70" s="3">
        <v>46082</v>
      </c>
      <c r="D70" s="19"/>
      <c r="E70" s="19"/>
      <c r="F70" s="19"/>
      <c r="G70" s="19"/>
      <c r="H70" s="19"/>
      <c r="I70" s="19"/>
      <c r="J70" s="26">
        <f t="shared" si="2"/>
        <v>0</v>
      </c>
      <c r="K70" s="20">
        <f t="shared" si="3"/>
        <v>0</v>
      </c>
      <c r="L70" s="25">
        <f t="shared" si="4"/>
        <v>0</v>
      </c>
      <c r="M70" s="20">
        <f t="shared" si="5"/>
        <v>0</v>
      </c>
    </row>
    <row r="71" spans="2:13" x14ac:dyDescent="0.3">
      <c r="B71" s="4">
        <v>59</v>
      </c>
      <c r="C71" s="3">
        <v>46082</v>
      </c>
      <c r="D71" s="19"/>
      <c r="E71" s="19"/>
      <c r="F71" s="19"/>
      <c r="G71" s="19"/>
      <c r="H71" s="19"/>
      <c r="I71" s="19"/>
      <c r="J71" s="26">
        <f t="shared" si="2"/>
        <v>0</v>
      </c>
      <c r="K71" s="20">
        <f t="shared" si="3"/>
        <v>0</v>
      </c>
      <c r="L71" s="25">
        <f t="shared" si="4"/>
        <v>0</v>
      </c>
      <c r="M71" s="20">
        <f t="shared" si="5"/>
        <v>0</v>
      </c>
    </row>
    <row r="72" spans="2:13" x14ac:dyDescent="0.3">
      <c r="B72" s="4">
        <v>60</v>
      </c>
      <c r="C72" s="3">
        <v>46082</v>
      </c>
      <c r="D72" s="19"/>
      <c r="E72" s="19"/>
      <c r="F72" s="19"/>
      <c r="G72" s="19"/>
      <c r="H72" s="19"/>
      <c r="I72" s="19"/>
      <c r="J72" s="26">
        <f t="shared" si="2"/>
        <v>0</v>
      </c>
      <c r="K72" s="20">
        <f t="shared" si="3"/>
        <v>0</v>
      </c>
      <c r="L72" s="25">
        <f t="shared" si="4"/>
        <v>0</v>
      </c>
      <c r="M72" s="20">
        <f t="shared" si="5"/>
        <v>0</v>
      </c>
    </row>
    <row r="73" spans="2:13" x14ac:dyDescent="0.3">
      <c r="B73" s="4">
        <v>61</v>
      </c>
      <c r="C73" s="3">
        <v>46082</v>
      </c>
      <c r="D73" s="19"/>
      <c r="E73" s="19"/>
      <c r="F73" s="19"/>
      <c r="G73" s="19"/>
      <c r="H73" s="19"/>
      <c r="I73" s="19"/>
      <c r="J73" s="26">
        <f t="shared" si="2"/>
        <v>0</v>
      </c>
      <c r="K73" s="20">
        <f t="shared" si="3"/>
        <v>0</v>
      </c>
      <c r="L73" s="25">
        <f t="shared" si="4"/>
        <v>0</v>
      </c>
      <c r="M73" s="20">
        <f t="shared" si="5"/>
        <v>0</v>
      </c>
    </row>
    <row r="74" spans="2:13" x14ac:dyDescent="0.3">
      <c r="B74" s="4">
        <v>62</v>
      </c>
      <c r="C74" s="3">
        <v>46082</v>
      </c>
      <c r="D74" s="19"/>
      <c r="E74" s="19"/>
      <c r="F74" s="19"/>
      <c r="G74" s="19"/>
      <c r="H74" s="19"/>
      <c r="I74" s="19"/>
      <c r="J74" s="26">
        <f t="shared" si="2"/>
        <v>0</v>
      </c>
      <c r="K74" s="20">
        <f t="shared" si="3"/>
        <v>0</v>
      </c>
      <c r="L74" s="25">
        <f t="shared" si="4"/>
        <v>0</v>
      </c>
      <c r="M74" s="20">
        <f t="shared" si="5"/>
        <v>0</v>
      </c>
    </row>
    <row r="75" spans="2:13" x14ac:dyDescent="0.3">
      <c r="B75" s="4">
        <v>63</v>
      </c>
      <c r="C75" s="3">
        <v>46082</v>
      </c>
      <c r="D75" s="19"/>
      <c r="E75" s="19"/>
      <c r="F75" s="19"/>
      <c r="G75" s="19"/>
      <c r="H75" s="19"/>
      <c r="I75" s="19"/>
      <c r="J75" s="26">
        <f t="shared" si="2"/>
        <v>0</v>
      </c>
      <c r="K75" s="20">
        <f t="shared" si="3"/>
        <v>0</v>
      </c>
      <c r="L75" s="25">
        <f t="shared" si="4"/>
        <v>0</v>
      </c>
      <c r="M75" s="20">
        <f t="shared" si="5"/>
        <v>0</v>
      </c>
    </row>
    <row r="76" spans="2:13" x14ac:dyDescent="0.3">
      <c r="B76" s="4">
        <v>64</v>
      </c>
      <c r="C76" s="3">
        <v>46082</v>
      </c>
      <c r="D76" s="19"/>
      <c r="E76" s="19"/>
      <c r="F76" s="19"/>
      <c r="G76" s="19"/>
      <c r="H76" s="19"/>
      <c r="I76" s="19"/>
      <c r="J76" s="26">
        <f t="shared" si="2"/>
        <v>0</v>
      </c>
      <c r="K76" s="20">
        <f t="shared" si="3"/>
        <v>0</v>
      </c>
      <c r="L76" s="25">
        <f t="shared" si="4"/>
        <v>0</v>
      </c>
      <c r="M76" s="20">
        <f t="shared" si="5"/>
        <v>0</v>
      </c>
    </row>
    <row r="77" spans="2:13" x14ac:dyDescent="0.3">
      <c r="B77" s="4">
        <v>65</v>
      </c>
      <c r="C77" s="3">
        <v>46082</v>
      </c>
      <c r="D77" s="19"/>
      <c r="E77" s="19"/>
      <c r="F77" s="19"/>
      <c r="G77" s="19"/>
      <c r="H77" s="19"/>
      <c r="I77" s="19"/>
      <c r="J77" s="26">
        <f t="shared" si="2"/>
        <v>0</v>
      </c>
      <c r="K77" s="20">
        <f t="shared" si="3"/>
        <v>0</v>
      </c>
      <c r="L77" s="25">
        <f t="shared" si="4"/>
        <v>0</v>
      </c>
      <c r="M77" s="20">
        <f t="shared" si="5"/>
        <v>0</v>
      </c>
    </row>
    <row r="78" spans="2:13" x14ac:dyDescent="0.3">
      <c r="B78" s="4">
        <v>66</v>
      </c>
      <c r="C78" s="3">
        <v>46082</v>
      </c>
      <c r="D78" s="19"/>
      <c r="E78" s="19"/>
      <c r="F78" s="19"/>
      <c r="G78" s="19"/>
      <c r="H78" s="19"/>
      <c r="I78" s="19"/>
      <c r="J78" s="26">
        <f t="shared" si="2"/>
        <v>0</v>
      </c>
      <c r="K78" s="20">
        <f t="shared" si="3"/>
        <v>0</v>
      </c>
      <c r="L78" s="25">
        <f t="shared" si="4"/>
        <v>0</v>
      </c>
      <c r="M78" s="20">
        <f t="shared" si="5"/>
        <v>0</v>
      </c>
    </row>
    <row r="79" spans="2:13" x14ac:dyDescent="0.3">
      <c r="B79" s="4">
        <v>67</v>
      </c>
      <c r="C79" s="3">
        <v>46082</v>
      </c>
      <c r="D79" s="19"/>
      <c r="E79" s="19"/>
      <c r="F79" s="19"/>
      <c r="G79" s="19"/>
      <c r="H79" s="19"/>
      <c r="I79" s="19"/>
      <c r="J79" s="26">
        <f t="shared" ref="J79:J112" si="9">SUMPRODUCT(D79:I79,P$16:U$16)/1000</f>
        <v>0</v>
      </c>
      <c r="K79" s="20">
        <f t="shared" ref="K79:K112" si="10">SUMPRODUCT(D79:I79,P$18:U$18)/1000</f>
        <v>0</v>
      </c>
      <c r="L79" s="25">
        <f t="shared" ref="L79:L112" si="11">(SUM(D79:H79)/1000+I79/$U$12/60*$Q$12)*$V$16</f>
        <v>0</v>
      </c>
      <c r="M79" s="20">
        <f t="shared" ref="M79:M112" si="12">(SUM(D79:H79)/1000+I79/$U$12/60*$Q$12)*$V$18</f>
        <v>0</v>
      </c>
    </row>
    <row r="80" spans="2:13" x14ac:dyDescent="0.3">
      <c r="B80" s="4">
        <v>68</v>
      </c>
      <c r="C80" s="3">
        <v>46082</v>
      </c>
      <c r="D80" s="19"/>
      <c r="E80" s="19"/>
      <c r="F80" s="19"/>
      <c r="G80" s="19"/>
      <c r="H80" s="19"/>
      <c r="I80" s="19"/>
      <c r="J80" s="26">
        <f t="shared" si="9"/>
        <v>0</v>
      </c>
      <c r="K80" s="20">
        <f t="shared" si="10"/>
        <v>0</v>
      </c>
      <c r="L80" s="25">
        <f t="shared" si="11"/>
        <v>0</v>
      </c>
      <c r="M80" s="20">
        <f t="shared" si="12"/>
        <v>0</v>
      </c>
    </row>
    <row r="81" spans="2:13" x14ac:dyDescent="0.3">
      <c r="B81" s="4">
        <v>69</v>
      </c>
      <c r="C81" s="3">
        <v>46082</v>
      </c>
      <c r="D81" s="19"/>
      <c r="E81" s="19"/>
      <c r="F81" s="19"/>
      <c r="G81" s="19"/>
      <c r="H81" s="19"/>
      <c r="I81" s="19"/>
      <c r="J81" s="26">
        <f t="shared" si="9"/>
        <v>0</v>
      </c>
      <c r="K81" s="20">
        <f t="shared" si="10"/>
        <v>0</v>
      </c>
      <c r="L81" s="25">
        <f t="shared" si="11"/>
        <v>0</v>
      </c>
      <c r="M81" s="20">
        <f t="shared" si="12"/>
        <v>0</v>
      </c>
    </row>
    <row r="82" spans="2:13" x14ac:dyDescent="0.3">
      <c r="B82" s="4">
        <v>70</v>
      </c>
      <c r="C82" s="3">
        <v>46082</v>
      </c>
      <c r="D82" s="19"/>
      <c r="E82" s="19"/>
      <c r="F82" s="19"/>
      <c r="G82" s="19"/>
      <c r="H82" s="19"/>
      <c r="I82" s="19"/>
      <c r="J82" s="26">
        <f t="shared" si="9"/>
        <v>0</v>
      </c>
      <c r="K82" s="20">
        <f t="shared" si="10"/>
        <v>0</v>
      </c>
      <c r="L82" s="25">
        <f t="shared" si="11"/>
        <v>0</v>
      </c>
      <c r="M82" s="20">
        <f t="shared" si="12"/>
        <v>0</v>
      </c>
    </row>
    <row r="83" spans="2:13" x14ac:dyDescent="0.3">
      <c r="B83" s="4">
        <v>71</v>
      </c>
      <c r="C83" s="3">
        <v>46082</v>
      </c>
      <c r="D83" s="19"/>
      <c r="E83" s="19"/>
      <c r="F83" s="19"/>
      <c r="G83" s="19"/>
      <c r="H83" s="19"/>
      <c r="I83" s="19"/>
      <c r="J83" s="26">
        <f t="shared" si="9"/>
        <v>0</v>
      </c>
      <c r="K83" s="20">
        <f t="shared" si="10"/>
        <v>0</v>
      </c>
      <c r="L83" s="25">
        <f t="shared" si="11"/>
        <v>0</v>
      </c>
      <c r="M83" s="20">
        <f t="shared" si="12"/>
        <v>0</v>
      </c>
    </row>
    <row r="84" spans="2:13" x14ac:dyDescent="0.3">
      <c r="B84" s="4">
        <v>72</v>
      </c>
      <c r="C84" s="3">
        <v>46082</v>
      </c>
      <c r="D84" s="19"/>
      <c r="E84" s="19"/>
      <c r="F84" s="19"/>
      <c r="G84" s="19"/>
      <c r="H84" s="19"/>
      <c r="I84" s="19"/>
      <c r="J84" s="26">
        <f t="shared" si="9"/>
        <v>0</v>
      </c>
      <c r="K84" s="20">
        <f t="shared" si="10"/>
        <v>0</v>
      </c>
      <c r="L84" s="25">
        <f t="shared" si="11"/>
        <v>0</v>
      </c>
      <c r="M84" s="20">
        <f t="shared" si="12"/>
        <v>0</v>
      </c>
    </row>
    <row r="85" spans="2:13" x14ac:dyDescent="0.3">
      <c r="B85" s="4">
        <v>73</v>
      </c>
      <c r="C85" s="3">
        <v>46082</v>
      </c>
      <c r="D85" s="19"/>
      <c r="E85" s="19"/>
      <c r="F85" s="19"/>
      <c r="G85" s="19"/>
      <c r="H85" s="19"/>
      <c r="I85" s="19"/>
      <c r="J85" s="26">
        <f t="shared" si="9"/>
        <v>0</v>
      </c>
      <c r="K85" s="20">
        <f t="shared" si="10"/>
        <v>0</v>
      </c>
      <c r="L85" s="25">
        <f t="shared" si="11"/>
        <v>0</v>
      </c>
      <c r="M85" s="20">
        <f t="shared" si="12"/>
        <v>0</v>
      </c>
    </row>
    <row r="86" spans="2:13" x14ac:dyDescent="0.3">
      <c r="B86" s="4">
        <v>74</v>
      </c>
      <c r="C86" s="3">
        <v>46082</v>
      </c>
      <c r="D86" s="19"/>
      <c r="E86" s="19"/>
      <c r="F86" s="19"/>
      <c r="G86" s="19"/>
      <c r="H86" s="19"/>
      <c r="I86" s="19"/>
      <c r="J86" s="26">
        <f t="shared" si="9"/>
        <v>0</v>
      </c>
      <c r="K86" s="20">
        <f t="shared" si="10"/>
        <v>0</v>
      </c>
      <c r="L86" s="25">
        <f t="shared" si="11"/>
        <v>0</v>
      </c>
      <c r="M86" s="20">
        <f t="shared" si="12"/>
        <v>0</v>
      </c>
    </row>
    <row r="87" spans="2:13" x14ac:dyDescent="0.3">
      <c r="B87" s="4">
        <v>75</v>
      </c>
      <c r="C87" s="3">
        <v>46082</v>
      </c>
      <c r="D87" s="19"/>
      <c r="E87" s="19"/>
      <c r="F87" s="19"/>
      <c r="G87" s="19"/>
      <c r="H87" s="19"/>
      <c r="I87" s="19"/>
      <c r="J87" s="26">
        <f t="shared" si="9"/>
        <v>0</v>
      </c>
      <c r="K87" s="20">
        <f t="shared" si="10"/>
        <v>0</v>
      </c>
      <c r="L87" s="25">
        <f t="shared" si="11"/>
        <v>0</v>
      </c>
      <c r="M87" s="20">
        <f t="shared" si="12"/>
        <v>0</v>
      </c>
    </row>
    <row r="88" spans="2:13" x14ac:dyDescent="0.3">
      <c r="B88" s="4">
        <v>76</v>
      </c>
      <c r="C88" s="3">
        <v>46082</v>
      </c>
      <c r="D88" s="19"/>
      <c r="E88" s="19"/>
      <c r="F88" s="19"/>
      <c r="G88" s="19"/>
      <c r="H88" s="19"/>
      <c r="I88" s="19"/>
      <c r="J88" s="26">
        <f t="shared" si="9"/>
        <v>0</v>
      </c>
      <c r="K88" s="20">
        <f t="shared" si="10"/>
        <v>0</v>
      </c>
      <c r="L88" s="25">
        <f t="shared" si="11"/>
        <v>0</v>
      </c>
      <c r="M88" s="20">
        <f t="shared" si="12"/>
        <v>0</v>
      </c>
    </row>
    <row r="89" spans="2:13" x14ac:dyDescent="0.3">
      <c r="B89" s="4">
        <v>77</v>
      </c>
      <c r="C89" s="3">
        <v>46082</v>
      </c>
      <c r="D89" s="19"/>
      <c r="E89" s="19"/>
      <c r="F89" s="19"/>
      <c r="G89" s="19"/>
      <c r="H89" s="19"/>
      <c r="I89" s="19"/>
      <c r="J89" s="26">
        <f t="shared" si="9"/>
        <v>0</v>
      </c>
      <c r="K89" s="20">
        <f t="shared" si="10"/>
        <v>0</v>
      </c>
      <c r="L89" s="25">
        <f t="shared" si="11"/>
        <v>0</v>
      </c>
      <c r="M89" s="20">
        <f t="shared" si="12"/>
        <v>0</v>
      </c>
    </row>
    <row r="90" spans="2:13" x14ac:dyDescent="0.3">
      <c r="B90" s="4">
        <v>78</v>
      </c>
      <c r="C90" s="3">
        <v>46082</v>
      </c>
      <c r="D90" s="19"/>
      <c r="E90" s="19"/>
      <c r="F90" s="19"/>
      <c r="G90" s="19"/>
      <c r="H90" s="19"/>
      <c r="I90" s="19"/>
      <c r="J90" s="26">
        <f t="shared" si="9"/>
        <v>0</v>
      </c>
      <c r="K90" s="20">
        <f t="shared" si="10"/>
        <v>0</v>
      </c>
      <c r="L90" s="25">
        <f t="shared" si="11"/>
        <v>0</v>
      </c>
      <c r="M90" s="20">
        <f t="shared" si="12"/>
        <v>0</v>
      </c>
    </row>
    <row r="91" spans="2:13" x14ac:dyDescent="0.3">
      <c r="B91" s="4">
        <v>79</v>
      </c>
      <c r="C91" s="3">
        <v>46082</v>
      </c>
      <c r="D91" s="19"/>
      <c r="E91" s="19"/>
      <c r="F91" s="19"/>
      <c r="G91" s="19"/>
      <c r="H91" s="19"/>
      <c r="I91" s="19"/>
      <c r="J91" s="26">
        <f t="shared" si="9"/>
        <v>0</v>
      </c>
      <c r="K91" s="20">
        <f t="shared" si="10"/>
        <v>0</v>
      </c>
      <c r="L91" s="25">
        <f t="shared" si="11"/>
        <v>0</v>
      </c>
      <c r="M91" s="20">
        <f t="shared" si="12"/>
        <v>0</v>
      </c>
    </row>
    <row r="92" spans="2:13" x14ac:dyDescent="0.3">
      <c r="B92" s="4">
        <v>80</v>
      </c>
      <c r="C92" s="3">
        <v>46082</v>
      </c>
      <c r="D92" s="19"/>
      <c r="E92" s="19"/>
      <c r="F92" s="19"/>
      <c r="G92" s="19"/>
      <c r="H92" s="19"/>
      <c r="I92" s="19"/>
      <c r="J92" s="26">
        <f t="shared" si="9"/>
        <v>0</v>
      </c>
      <c r="K92" s="20">
        <f t="shared" si="10"/>
        <v>0</v>
      </c>
      <c r="L92" s="25">
        <f t="shared" si="11"/>
        <v>0</v>
      </c>
      <c r="M92" s="20">
        <f t="shared" si="12"/>
        <v>0</v>
      </c>
    </row>
    <row r="93" spans="2:13" x14ac:dyDescent="0.3">
      <c r="B93" s="4">
        <v>81</v>
      </c>
      <c r="C93" s="3">
        <v>46082</v>
      </c>
      <c r="D93" s="19"/>
      <c r="E93" s="19"/>
      <c r="F93" s="19"/>
      <c r="G93" s="19"/>
      <c r="H93" s="19"/>
      <c r="I93" s="19"/>
      <c r="J93" s="26">
        <f t="shared" si="9"/>
        <v>0</v>
      </c>
      <c r="K93" s="20">
        <f t="shared" si="10"/>
        <v>0</v>
      </c>
      <c r="L93" s="25">
        <f t="shared" si="11"/>
        <v>0</v>
      </c>
      <c r="M93" s="20">
        <f t="shared" si="12"/>
        <v>0</v>
      </c>
    </row>
    <row r="94" spans="2:13" x14ac:dyDescent="0.3">
      <c r="B94" s="4">
        <v>82</v>
      </c>
      <c r="C94" s="3">
        <v>46082</v>
      </c>
      <c r="D94" s="19"/>
      <c r="E94" s="19"/>
      <c r="F94" s="19"/>
      <c r="G94" s="19"/>
      <c r="H94" s="19"/>
      <c r="I94" s="19"/>
      <c r="J94" s="26">
        <f t="shared" si="9"/>
        <v>0</v>
      </c>
      <c r="K94" s="20">
        <f t="shared" si="10"/>
        <v>0</v>
      </c>
      <c r="L94" s="25">
        <f t="shared" si="11"/>
        <v>0</v>
      </c>
      <c r="M94" s="20">
        <f t="shared" si="12"/>
        <v>0</v>
      </c>
    </row>
    <row r="95" spans="2:13" x14ac:dyDescent="0.3">
      <c r="B95" s="4">
        <v>83</v>
      </c>
      <c r="C95" s="3">
        <v>46082</v>
      </c>
      <c r="D95" s="19"/>
      <c r="E95" s="19"/>
      <c r="F95" s="19"/>
      <c r="G95" s="19"/>
      <c r="H95" s="19"/>
      <c r="I95" s="19"/>
      <c r="J95" s="26">
        <f t="shared" si="9"/>
        <v>0</v>
      </c>
      <c r="K95" s="20">
        <f t="shared" si="10"/>
        <v>0</v>
      </c>
      <c r="L95" s="25">
        <f t="shared" si="11"/>
        <v>0</v>
      </c>
      <c r="M95" s="20">
        <f t="shared" si="12"/>
        <v>0</v>
      </c>
    </row>
    <row r="96" spans="2:13" x14ac:dyDescent="0.3">
      <c r="B96" s="4">
        <v>84</v>
      </c>
      <c r="C96" s="3">
        <v>46082</v>
      </c>
      <c r="D96" s="19"/>
      <c r="E96" s="19"/>
      <c r="F96" s="19"/>
      <c r="G96" s="19"/>
      <c r="H96" s="19"/>
      <c r="I96" s="19"/>
      <c r="J96" s="26">
        <f t="shared" si="9"/>
        <v>0</v>
      </c>
      <c r="K96" s="20">
        <f t="shared" si="10"/>
        <v>0</v>
      </c>
      <c r="L96" s="25">
        <f t="shared" si="11"/>
        <v>0</v>
      </c>
      <c r="M96" s="20">
        <f t="shared" si="12"/>
        <v>0</v>
      </c>
    </row>
    <row r="97" spans="2:13" x14ac:dyDescent="0.3">
      <c r="B97" s="4">
        <v>85</v>
      </c>
      <c r="C97" s="3">
        <v>46082</v>
      </c>
      <c r="D97" s="19"/>
      <c r="E97" s="19"/>
      <c r="F97" s="19"/>
      <c r="G97" s="19"/>
      <c r="H97" s="19"/>
      <c r="I97" s="19"/>
      <c r="J97" s="26">
        <f t="shared" si="9"/>
        <v>0</v>
      </c>
      <c r="K97" s="20">
        <f t="shared" si="10"/>
        <v>0</v>
      </c>
      <c r="L97" s="25">
        <f t="shared" si="11"/>
        <v>0</v>
      </c>
      <c r="M97" s="20">
        <f t="shared" si="12"/>
        <v>0</v>
      </c>
    </row>
    <row r="98" spans="2:13" x14ac:dyDescent="0.3">
      <c r="B98" s="4">
        <v>86</v>
      </c>
      <c r="C98" s="3">
        <v>46082</v>
      </c>
      <c r="D98" s="19"/>
      <c r="E98" s="19"/>
      <c r="F98" s="19"/>
      <c r="G98" s="19"/>
      <c r="H98" s="19"/>
      <c r="I98" s="19"/>
      <c r="J98" s="26">
        <f t="shared" si="9"/>
        <v>0</v>
      </c>
      <c r="K98" s="20">
        <f t="shared" si="10"/>
        <v>0</v>
      </c>
      <c r="L98" s="25">
        <f t="shared" si="11"/>
        <v>0</v>
      </c>
      <c r="M98" s="20">
        <f t="shared" si="12"/>
        <v>0</v>
      </c>
    </row>
    <row r="99" spans="2:13" x14ac:dyDescent="0.3">
      <c r="B99" s="4">
        <v>87</v>
      </c>
      <c r="C99" s="3">
        <v>46082</v>
      </c>
      <c r="D99" s="19"/>
      <c r="E99" s="19"/>
      <c r="F99" s="19"/>
      <c r="G99" s="19"/>
      <c r="H99" s="19"/>
      <c r="I99" s="19"/>
      <c r="J99" s="26">
        <f t="shared" si="9"/>
        <v>0</v>
      </c>
      <c r="K99" s="20">
        <f t="shared" si="10"/>
        <v>0</v>
      </c>
      <c r="L99" s="25">
        <f t="shared" si="11"/>
        <v>0</v>
      </c>
      <c r="M99" s="20">
        <f t="shared" si="12"/>
        <v>0</v>
      </c>
    </row>
    <row r="100" spans="2:13" x14ac:dyDescent="0.3">
      <c r="B100" s="4">
        <v>88</v>
      </c>
      <c r="C100" s="3">
        <v>46082</v>
      </c>
      <c r="D100" s="19"/>
      <c r="E100" s="19"/>
      <c r="F100" s="19"/>
      <c r="G100" s="19"/>
      <c r="H100" s="19"/>
      <c r="I100" s="19"/>
      <c r="J100" s="26">
        <f t="shared" si="9"/>
        <v>0</v>
      </c>
      <c r="K100" s="20">
        <f t="shared" si="10"/>
        <v>0</v>
      </c>
      <c r="L100" s="25">
        <f t="shared" si="11"/>
        <v>0</v>
      </c>
      <c r="M100" s="20">
        <f t="shared" si="12"/>
        <v>0</v>
      </c>
    </row>
    <row r="101" spans="2:13" x14ac:dyDescent="0.3">
      <c r="B101" s="4">
        <v>89</v>
      </c>
      <c r="C101" s="3">
        <v>46082</v>
      </c>
      <c r="D101" s="19"/>
      <c r="E101" s="19"/>
      <c r="F101" s="19"/>
      <c r="G101" s="19"/>
      <c r="H101" s="19"/>
      <c r="I101" s="19"/>
      <c r="J101" s="26">
        <f t="shared" si="9"/>
        <v>0</v>
      </c>
      <c r="K101" s="20">
        <f t="shared" si="10"/>
        <v>0</v>
      </c>
      <c r="L101" s="25">
        <f t="shared" si="11"/>
        <v>0</v>
      </c>
      <c r="M101" s="20">
        <f t="shared" si="12"/>
        <v>0</v>
      </c>
    </row>
    <row r="102" spans="2:13" x14ac:dyDescent="0.3">
      <c r="B102" s="4">
        <v>90</v>
      </c>
      <c r="C102" s="3">
        <v>46082</v>
      </c>
      <c r="D102" s="19"/>
      <c r="E102" s="19"/>
      <c r="F102" s="19"/>
      <c r="G102" s="19"/>
      <c r="H102" s="19"/>
      <c r="I102" s="19"/>
      <c r="J102" s="26">
        <f t="shared" si="9"/>
        <v>0</v>
      </c>
      <c r="K102" s="20">
        <f t="shared" si="10"/>
        <v>0</v>
      </c>
      <c r="L102" s="25">
        <f t="shared" si="11"/>
        <v>0</v>
      </c>
      <c r="M102" s="20">
        <f t="shared" si="12"/>
        <v>0</v>
      </c>
    </row>
    <row r="103" spans="2:13" x14ac:dyDescent="0.3">
      <c r="B103" s="4">
        <v>91</v>
      </c>
      <c r="C103" s="3">
        <v>46082</v>
      </c>
      <c r="D103" s="19"/>
      <c r="E103" s="19"/>
      <c r="F103" s="19"/>
      <c r="G103" s="19"/>
      <c r="H103" s="19"/>
      <c r="I103" s="19"/>
      <c r="J103" s="26">
        <f t="shared" si="9"/>
        <v>0</v>
      </c>
      <c r="K103" s="20">
        <f t="shared" si="10"/>
        <v>0</v>
      </c>
      <c r="L103" s="25">
        <f t="shared" si="11"/>
        <v>0</v>
      </c>
      <c r="M103" s="20">
        <f t="shared" si="12"/>
        <v>0</v>
      </c>
    </row>
    <row r="104" spans="2:13" x14ac:dyDescent="0.3">
      <c r="B104" s="4">
        <v>92</v>
      </c>
      <c r="C104" s="3">
        <v>46082</v>
      </c>
      <c r="D104" s="19"/>
      <c r="E104" s="19"/>
      <c r="F104" s="19"/>
      <c r="G104" s="19"/>
      <c r="H104" s="19"/>
      <c r="I104" s="19"/>
      <c r="J104" s="26">
        <f t="shared" si="9"/>
        <v>0</v>
      </c>
      <c r="K104" s="20">
        <f t="shared" si="10"/>
        <v>0</v>
      </c>
      <c r="L104" s="25">
        <f t="shared" si="11"/>
        <v>0</v>
      </c>
      <c r="M104" s="20">
        <f t="shared" si="12"/>
        <v>0</v>
      </c>
    </row>
    <row r="105" spans="2:13" x14ac:dyDescent="0.3">
      <c r="B105" s="4">
        <v>93</v>
      </c>
      <c r="C105" s="3">
        <v>46082</v>
      </c>
      <c r="D105" s="19"/>
      <c r="E105" s="19"/>
      <c r="F105" s="19"/>
      <c r="G105" s="19"/>
      <c r="H105" s="19"/>
      <c r="I105" s="19"/>
      <c r="J105" s="26">
        <f t="shared" si="9"/>
        <v>0</v>
      </c>
      <c r="K105" s="20">
        <f t="shared" si="10"/>
        <v>0</v>
      </c>
      <c r="L105" s="25">
        <f t="shared" si="11"/>
        <v>0</v>
      </c>
      <c r="M105" s="20">
        <f t="shared" si="12"/>
        <v>0</v>
      </c>
    </row>
    <row r="106" spans="2:13" x14ac:dyDescent="0.3">
      <c r="B106" s="4">
        <v>94</v>
      </c>
      <c r="C106" s="3">
        <v>46082</v>
      </c>
      <c r="D106" s="19"/>
      <c r="E106" s="19"/>
      <c r="F106" s="19"/>
      <c r="G106" s="19"/>
      <c r="H106" s="19"/>
      <c r="I106" s="19"/>
      <c r="J106" s="26">
        <f t="shared" si="9"/>
        <v>0</v>
      </c>
      <c r="K106" s="20">
        <f t="shared" si="10"/>
        <v>0</v>
      </c>
      <c r="L106" s="25">
        <f t="shared" si="11"/>
        <v>0</v>
      </c>
      <c r="M106" s="20">
        <f t="shared" si="12"/>
        <v>0</v>
      </c>
    </row>
    <row r="107" spans="2:13" x14ac:dyDescent="0.3">
      <c r="B107" s="4">
        <v>95</v>
      </c>
      <c r="C107" s="3">
        <v>46082</v>
      </c>
      <c r="D107" s="19"/>
      <c r="E107" s="19"/>
      <c r="F107" s="19"/>
      <c r="G107" s="19"/>
      <c r="H107" s="19"/>
      <c r="I107" s="19"/>
      <c r="J107" s="26">
        <f t="shared" si="9"/>
        <v>0</v>
      </c>
      <c r="K107" s="20">
        <f t="shared" si="10"/>
        <v>0</v>
      </c>
      <c r="L107" s="25">
        <f t="shared" si="11"/>
        <v>0</v>
      </c>
      <c r="M107" s="20">
        <f t="shared" si="12"/>
        <v>0</v>
      </c>
    </row>
    <row r="108" spans="2:13" x14ac:dyDescent="0.3">
      <c r="B108" s="4">
        <v>96</v>
      </c>
      <c r="C108" s="3">
        <v>46082</v>
      </c>
      <c r="D108" s="19"/>
      <c r="E108" s="19"/>
      <c r="F108" s="19"/>
      <c r="G108" s="19"/>
      <c r="H108" s="19"/>
      <c r="I108" s="19"/>
      <c r="J108" s="26">
        <f t="shared" si="9"/>
        <v>0</v>
      </c>
      <c r="K108" s="20">
        <f t="shared" si="10"/>
        <v>0</v>
      </c>
      <c r="L108" s="25">
        <f t="shared" si="11"/>
        <v>0</v>
      </c>
      <c r="M108" s="20">
        <f t="shared" si="12"/>
        <v>0</v>
      </c>
    </row>
    <row r="109" spans="2:13" x14ac:dyDescent="0.3">
      <c r="B109" s="4">
        <v>97</v>
      </c>
      <c r="C109" s="3">
        <v>46082</v>
      </c>
      <c r="D109" s="19"/>
      <c r="E109" s="19"/>
      <c r="F109" s="19"/>
      <c r="G109" s="19"/>
      <c r="H109" s="19"/>
      <c r="I109" s="19"/>
      <c r="J109" s="26">
        <f t="shared" si="9"/>
        <v>0</v>
      </c>
      <c r="K109" s="20">
        <f t="shared" si="10"/>
        <v>0</v>
      </c>
      <c r="L109" s="25">
        <f t="shared" si="11"/>
        <v>0</v>
      </c>
      <c r="M109" s="20">
        <f t="shared" si="12"/>
        <v>0</v>
      </c>
    </row>
    <row r="110" spans="2:13" x14ac:dyDescent="0.3">
      <c r="B110" s="4">
        <v>98</v>
      </c>
      <c r="C110" s="3">
        <v>46082</v>
      </c>
      <c r="D110" s="19"/>
      <c r="E110" s="19"/>
      <c r="F110" s="19"/>
      <c r="G110" s="19"/>
      <c r="H110" s="19"/>
      <c r="I110" s="19"/>
      <c r="J110" s="26">
        <f t="shared" si="9"/>
        <v>0</v>
      </c>
      <c r="K110" s="20">
        <f t="shared" si="10"/>
        <v>0</v>
      </c>
      <c r="L110" s="25">
        <f t="shared" si="11"/>
        <v>0</v>
      </c>
      <c r="M110" s="20">
        <f t="shared" si="12"/>
        <v>0</v>
      </c>
    </row>
    <row r="111" spans="2:13" x14ac:dyDescent="0.3">
      <c r="B111" s="4">
        <v>99</v>
      </c>
      <c r="C111" s="3">
        <v>46082</v>
      </c>
      <c r="D111" s="19"/>
      <c r="E111" s="19"/>
      <c r="F111" s="19"/>
      <c r="G111" s="19"/>
      <c r="H111" s="19"/>
      <c r="I111" s="19"/>
      <c r="J111" s="26">
        <f t="shared" si="9"/>
        <v>0</v>
      </c>
      <c r="K111" s="20">
        <f t="shared" si="10"/>
        <v>0</v>
      </c>
      <c r="L111" s="25">
        <f t="shared" si="11"/>
        <v>0</v>
      </c>
      <c r="M111" s="20">
        <f t="shared" si="12"/>
        <v>0</v>
      </c>
    </row>
    <row r="112" spans="2:13" x14ac:dyDescent="0.3">
      <c r="B112" s="4">
        <v>100</v>
      </c>
      <c r="C112" s="3">
        <v>46082</v>
      </c>
      <c r="D112" s="19"/>
      <c r="E112" s="19"/>
      <c r="F112" s="19"/>
      <c r="G112" s="19"/>
      <c r="H112" s="19"/>
      <c r="I112" s="19"/>
      <c r="J112" s="26">
        <f t="shared" si="9"/>
        <v>0</v>
      </c>
      <c r="K112" s="20">
        <f t="shared" si="10"/>
        <v>0</v>
      </c>
      <c r="L112" s="25">
        <f t="shared" si="11"/>
        <v>0</v>
      </c>
      <c r="M112" s="20">
        <f t="shared" si="12"/>
        <v>0</v>
      </c>
    </row>
  </sheetData>
  <mergeCells count="21">
    <mergeCell ref="D11:H11"/>
    <mergeCell ref="P24:V24"/>
    <mergeCell ref="P22:V22"/>
    <mergeCell ref="P23:V23"/>
    <mergeCell ref="J11:K11"/>
    <mergeCell ref="L11:M11"/>
    <mergeCell ref="P20:V20"/>
    <mergeCell ref="P21:V21"/>
    <mergeCell ref="O20:O26"/>
    <mergeCell ref="V25:V26"/>
    <mergeCell ref="P25:U26"/>
    <mergeCell ref="B7:F7"/>
    <mergeCell ref="G7:K7"/>
    <mergeCell ref="B4:F4"/>
    <mergeCell ref="G4:K4"/>
    <mergeCell ref="B3:F3"/>
    <mergeCell ref="G3:K3"/>
    <mergeCell ref="B5:F5"/>
    <mergeCell ref="G5:K5"/>
    <mergeCell ref="B6:F6"/>
    <mergeCell ref="G6:K6"/>
  </mergeCells>
  <conditionalFormatting sqref="B13:M112">
    <cfRule type="expression" dxfId="0" priority="1">
      <formula>ISEVEN(ROW(B13))</formula>
    </cfRule>
  </conditionalFormatting>
  <dataValidations count="1">
    <dataValidation type="list" allowBlank="1" showInputMessage="1" showErrorMessage="1" sqref="O11" xr:uid="{E9FB048F-5F7B-4E64-B4E6-6DC6CF4B2899}">
      <formula1>Lst_cycles</formula1>
    </dataValidation>
  </dataValidations>
  <hyperlinks>
    <hyperlink ref="P20" r:id="rId1" display="https://www.health.harvard.edu" xr:uid="{6C8D71B0-28DD-4D9B-B467-43D7B223D56F}"/>
    <hyperlink ref="P21" r:id="rId2" xr:uid="{5D055F77-D433-413B-AF50-633C7CC576F2}"/>
    <hyperlink ref="P22" r:id="rId3" xr:uid="{F645A507-0B52-46E5-B196-14AC7E4D2EE5}"/>
    <hyperlink ref="P23" r:id="rId4" xr:uid="{6B6C5D06-BBB0-4723-9195-A1F7C321A1BA}"/>
    <hyperlink ref="P24" r:id="rId5" xr:uid="{4614430F-6002-45DD-B915-C367F7EFEBB1}"/>
  </hyperlinks>
  <pageMargins left="0.7" right="0.7" top="0.75" bottom="0.75" header="0.3" footer="0.3"/>
  <pageSetup paperSize="9" orientation="portrait" horizontalDpi="360" verticalDpi="360" r:id="rId6"/>
  <ignoredErrors>
    <ignoredError sqref="J13:M112" formulaRange="1"/>
  </ignoredErrors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1871E-8015-4C9F-99BD-3BA2DCC230F7}">
  <dimension ref="A2:D20"/>
  <sheetViews>
    <sheetView workbookViewId="0">
      <selection activeCell="C16" sqref="C16"/>
    </sheetView>
  </sheetViews>
  <sheetFormatPr baseColWidth="10" defaultRowHeight="14.4" x14ac:dyDescent="0.3"/>
  <cols>
    <col min="1" max="1" width="12.33203125" bestFit="1" customWidth="1"/>
    <col min="2" max="2" width="51" customWidth="1"/>
  </cols>
  <sheetData>
    <row r="2" spans="1:4" x14ac:dyDescent="0.3">
      <c r="A2" s="7" t="s">
        <v>15</v>
      </c>
      <c r="B2" s="7" t="s">
        <v>22</v>
      </c>
      <c r="C2" s="7" t="s">
        <v>23</v>
      </c>
      <c r="D2" s="7" t="s">
        <v>24</v>
      </c>
    </row>
    <row r="3" spans="1:4" x14ac:dyDescent="0.3">
      <c r="A3" s="8" t="s">
        <v>13</v>
      </c>
      <c r="B3" s="9" t="s">
        <v>18</v>
      </c>
      <c r="C3" s="8">
        <v>22</v>
      </c>
      <c r="D3" s="8">
        <v>116</v>
      </c>
    </row>
    <row r="4" spans="1:4" x14ac:dyDescent="0.3">
      <c r="A4" s="8" t="s">
        <v>14</v>
      </c>
      <c r="B4" s="9" t="s">
        <v>19</v>
      </c>
      <c r="C4" s="8">
        <v>35</v>
      </c>
      <c r="D4" s="8">
        <v>140</v>
      </c>
    </row>
    <row r="5" spans="1:4" x14ac:dyDescent="0.3">
      <c r="A5" s="8" t="s">
        <v>17</v>
      </c>
      <c r="B5" s="9" t="s">
        <v>20</v>
      </c>
      <c r="C5" s="8">
        <v>52</v>
      </c>
      <c r="D5" s="8">
        <v>160</v>
      </c>
    </row>
    <row r="6" spans="1:4" x14ac:dyDescent="0.3">
      <c r="A6" s="8" t="s">
        <v>16</v>
      </c>
      <c r="B6" s="9" t="s">
        <v>21</v>
      </c>
      <c r="C6" s="8">
        <v>65</v>
      </c>
      <c r="D6" s="8">
        <v>170</v>
      </c>
    </row>
    <row r="10" spans="1:4" x14ac:dyDescent="0.3">
      <c r="B10" s="17" t="s">
        <v>36</v>
      </c>
    </row>
    <row r="11" spans="1:4" x14ac:dyDescent="0.3">
      <c r="B11" t="s">
        <v>37</v>
      </c>
      <c r="C11">
        <v>16</v>
      </c>
      <c r="D11" t="s">
        <v>39</v>
      </c>
    </row>
    <row r="12" spans="1:4" x14ac:dyDescent="0.3">
      <c r="B12" t="s">
        <v>37</v>
      </c>
      <c r="C12" s="18">
        <f>C11/100</f>
        <v>0.16</v>
      </c>
      <c r="D12" t="s">
        <v>41</v>
      </c>
    </row>
    <row r="13" spans="1:4" x14ac:dyDescent="0.3">
      <c r="B13" t="s">
        <v>42</v>
      </c>
      <c r="C13">
        <v>44</v>
      </c>
      <c r="D13" t="s">
        <v>43</v>
      </c>
    </row>
    <row r="14" spans="1:4" x14ac:dyDescent="0.3">
      <c r="B14" t="s">
        <v>42</v>
      </c>
      <c r="C14" s="18">
        <f>C13/22.4</f>
        <v>1.9642857142857144</v>
      </c>
      <c r="D14" t="s">
        <v>44</v>
      </c>
    </row>
    <row r="15" spans="1:4" x14ac:dyDescent="0.3">
      <c r="B15" t="s">
        <v>37</v>
      </c>
      <c r="C15" s="18">
        <f>C14*C12</f>
        <v>0.31428571428571433</v>
      </c>
      <c r="D15" t="s">
        <v>40</v>
      </c>
    </row>
    <row r="16" spans="1:4" x14ac:dyDescent="0.3">
      <c r="B16" t="s">
        <v>37</v>
      </c>
      <c r="C16" s="18">
        <f>C15/3.6</f>
        <v>8.7301587301587311E-2</v>
      </c>
      <c r="D16" t="s">
        <v>38</v>
      </c>
    </row>
    <row r="17" spans="2:4" x14ac:dyDescent="0.3">
      <c r="B17" t="s">
        <v>45</v>
      </c>
      <c r="C17">
        <v>1.56</v>
      </c>
      <c r="D17" t="s">
        <v>49</v>
      </c>
    </row>
    <row r="18" spans="2:4" x14ac:dyDescent="0.3">
      <c r="B18" t="s">
        <v>45</v>
      </c>
      <c r="C18" s="18">
        <f>C17*1.6</f>
        <v>2.4960000000000004</v>
      </c>
      <c r="D18" t="s">
        <v>50</v>
      </c>
    </row>
    <row r="19" spans="2:4" x14ac:dyDescent="0.3">
      <c r="B19" t="s">
        <v>46</v>
      </c>
      <c r="C19">
        <v>121</v>
      </c>
      <c r="D19" t="s">
        <v>47</v>
      </c>
    </row>
    <row r="20" spans="2:4" x14ac:dyDescent="0.3">
      <c r="B20" t="s">
        <v>46</v>
      </c>
      <c r="C20" s="18">
        <f>C19*1.6</f>
        <v>193.60000000000002</v>
      </c>
      <c r="D20" t="s">
        <v>48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Versions</vt:lpstr>
      <vt:lpstr>Distances-energie</vt:lpstr>
      <vt:lpstr>Listes</vt:lpstr>
      <vt:lpstr>Lst_cycles</vt:lpstr>
      <vt:lpstr>Mtx_Cycles.para</vt:lpstr>
      <vt:lpstr>Val_CO2.pro.kJ.hum</vt:lpstr>
      <vt:lpstr>Val_CO2.pro.vkm.voiture</vt:lpstr>
      <vt:lpstr>Val_Cycle</vt:lpstr>
      <vt:lpstr>Val_En.pro.vkm.voiture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 Borella</dc:creator>
  <cp:lastModifiedBy>Lionel Saillen</cp:lastModifiedBy>
  <dcterms:created xsi:type="dcterms:W3CDTF">2022-09-13T05:22:08Z</dcterms:created>
  <dcterms:modified xsi:type="dcterms:W3CDTF">2026-04-26T19:27:53Z</dcterms:modified>
</cp:coreProperties>
</file>